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G:\D S V\17_Technik\Berechnungen\"/>
    </mc:Choice>
  </mc:AlternateContent>
  <xr:revisionPtr revIDLastSave="0" documentId="13_ncr:1_{AF1F6714-E5B5-45C5-86C4-AC78A9EC33E6}" xr6:coauthVersionLast="47" xr6:coauthVersionMax="47" xr10:uidLastSave="{00000000-0000-0000-0000-000000000000}"/>
  <workbookProtection workbookAlgorithmName="SHA-512" workbookHashValue="LyyS9Hpkj1JvIG7aUKkbfNIlwLn3wfGGrsgrbmqDhS+Hb4T1hVrEybGRlZ0UP5VShSNPGKXAqrz+3OaW1e9xeg==" workbookSaltValue="VLm3X2Kocjbe2gQCPh40kQ==" workbookSpinCount="100000" lockStructure="1"/>
  <bookViews>
    <workbookView xWindow="-120" yWindow="-120" windowWidth="29040" windowHeight="15840" activeTab="1" xr2:uid="{00000000-000D-0000-FFFF-FFFF00000000}"/>
  </bookViews>
  <sheets>
    <sheet name="Skizzen" sheetId="9" r:id="rId1"/>
    <sheet name="Berechnung" sheetId="1" r:id="rId2"/>
    <sheet name="Gegenlage Kugel" sheetId="2" state="hidden" r:id="rId3"/>
    <sheet name="Gegenlage Konus" sheetId="8" state="hidden" r:id="rId4"/>
    <sheet name="Hilfstabelle" sheetId="3" state="hidden" r:id="rId5"/>
    <sheet name="Db-Maß" sheetId="7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G3" i="1"/>
  <c r="J38" i="3"/>
  <c r="L38" i="3" s="1"/>
  <c r="B23" i="8"/>
  <c r="C200" i="2"/>
  <c r="J42" i="3" s="1"/>
  <c r="K42" i="3" s="1"/>
  <c r="K38" i="3"/>
  <c r="K1" i="8"/>
  <c r="I1" i="8"/>
  <c r="H2" i="8"/>
  <c r="I2" i="8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E6" i="1"/>
  <c r="J7" i="3" s="1"/>
  <c r="D6" i="1"/>
  <c r="B10" i="8" s="1"/>
  <c r="D2" i="3"/>
  <c r="E2" i="3" s="1"/>
  <c r="B2" i="3"/>
  <c r="C2" i="3" s="1"/>
  <c r="B27" i="8" l="1"/>
  <c r="L42" i="3"/>
  <c r="B26" i="8"/>
  <c r="C26" i="8" s="1"/>
  <c r="H5" i="1"/>
  <c r="H3" i="8"/>
  <c r="I3" i="8" s="1"/>
  <c r="C14" i="8"/>
  <c r="C10" i="8"/>
  <c r="L41" i="3" s="1"/>
  <c r="B18" i="8"/>
  <c r="J8" i="3"/>
  <c r="J15" i="3" s="1"/>
  <c r="B22" i="8"/>
  <c r="C22" i="8" s="1"/>
  <c r="L37" i="3" s="1"/>
  <c r="F6" i="1"/>
  <c r="G5" i="1" s="1"/>
  <c r="B2" i="7" s="1"/>
  <c r="C2" i="7" s="1"/>
  <c r="J30" i="3"/>
  <c r="J33" i="3" s="1"/>
  <c r="J2" i="3"/>
  <c r="J3" i="3"/>
  <c r="C2" i="8"/>
  <c r="C6" i="8"/>
  <c r="B3" i="3"/>
  <c r="C3" i="3" s="1"/>
  <c r="D3" i="3"/>
  <c r="E3" i="3" s="1"/>
  <c r="B4" i="3"/>
  <c r="C4" i="3" s="1"/>
  <c r="D4" i="3"/>
  <c r="E4" i="3" s="1"/>
  <c r="F2" i="7" l="1"/>
  <c r="G2" i="7" s="1"/>
  <c r="H4" i="8"/>
  <c r="I4" i="8" s="1"/>
  <c r="K30" i="3"/>
  <c r="K33" i="3" s="1"/>
  <c r="B6" i="7"/>
  <c r="J12" i="3"/>
  <c r="J18" i="3" s="1"/>
  <c r="J23" i="3" s="1"/>
  <c r="D5" i="3"/>
  <c r="E5" i="3" s="1"/>
  <c r="B5" i="3"/>
  <c r="C5" i="3" s="1"/>
  <c r="F6" i="7" l="1"/>
  <c r="H5" i="8"/>
  <c r="I5" i="8" s="1"/>
  <c r="J22" i="3"/>
  <c r="B6" i="3"/>
  <c r="C6" i="3" s="1"/>
  <c r="D6" i="3"/>
  <c r="E6" i="3" s="1"/>
  <c r="H6" i="8" l="1"/>
  <c r="I6" i="8" s="1"/>
  <c r="J24" i="3"/>
  <c r="J26" i="3" s="1"/>
  <c r="B3" i="7" s="1"/>
  <c r="B7" i="7" s="1"/>
  <c r="C7" i="7" s="1"/>
  <c r="D7" i="3"/>
  <c r="E7" i="3" s="1"/>
  <c r="B7" i="3"/>
  <c r="C7" i="3" s="1"/>
  <c r="H7" i="8" l="1"/>
  <c r="I7" i="8" s="1"/>
  <c r="J25" i="3"/>
  <c r="B8" i="3"/>
  <c r="C8" i="3" s="1"/>
  <c r="D8" i="3"/>
  <c r="E8" i="3" s="1"/>
  <c r="H8" i="8" l="1"/>
  <c r="I8" i="8" s="1"/>
  <c r="D9" i="3"/>
  <c r="E9" i="3" s="1"/>
  <c r="B9" i="3"/>
  <c r="C9" i="3" s="1"/>
  <c r="H9" i="8" l="1"/>
  <c r="I9" i="8" s="1"/>
  <c r="B10" i="3"/>
  <c r="C10" i="3" s="1"/>
  <c r="D10" i="3"/>
  <c r="E10" i="3" s="1"/>
  <c r="H10" i="8" l="1"/>
  <c r="I10" i="8" s="1"/>
  <c r="D11" i="3"/>
  <c r="E11" i="3" s="1"/>
  <c r="B11" i="3"/>
  <c r="C11" i="3" s="1"/>
  <c r="H11" i="8" l="1"/>
  <c r="I11" i="8" s="1"/>
  <c r="B12" i="3"/>
  <c r="C12" i="3" s="1"/>
  <c r="D12" i="3"/>
  <c r="E12" i="3" s="1"/>
  <c r="H12" i="8" l="1"/>
  <c r="I12" i="8" s="1"/>
  <c r="D13" i="3"/>
  <c r="E13" i="3" s="1"/>
  <c r="B13" i="3"/>
  <c r="C13" i="3" s="1"/>
  <c r="H13" i="8" l="1"/>
  <c r="I13" i="8" s="1"/>
  <c r="B14" i="3"/>
  <c r="C14" i="3" s="1"/>
  <c r="D14" i="3"/>
  <c r="E14" i="3" s="1"/>
  <c r="H14" i="8" l="1"/>
  <c r="I14" i="8" s="1"/>
  <c r="D15" i="3"/>
  <c r="E15" i="3" s="1"/>
  <c r="B15" i="3"/>
  <c r="C15" i="3" s="1"/>
  <c r="H15" i="8" l="1"/>
  <c r="I15" i="8" s="1"/>
  <c r="B16" i="3"/>
  <c r="C16" i="3" s="1"/>
  <c r="D16" i="3"/>
  <c r="E16" i="3" s="1"/>
  <c r="H16" i="8" l="1"/>
  <c r="I16" i="8" s="1"/>
  <c r="D17" i="3"/>
  <c r="E17" i="3" s="1"/>
  <c r="B17" i="3"/>
  <c r="C17" i="3" s="1"/>
  <c r="H17" i="8" l="1"/>
  <c r="I17" i="8" s="1"/>
  <c r="B18" i="3"/>
  <c r="C18" i="3" s="1"/>
  <c r="D18" i="3"/>
  <c r="E18" i="3" s="1"/>
  <c r="H18" i="8" l="1"/>
  <c r="I18" i="8" s="1"/>
  <c r="D19" i="3"/>
  <c r="E19" i="3" s="1"/>
  <c r="B19" i="3"/>
  <c r="C19" i="3" s="1"/>
  <c r="H19" i="8" l="1"/>
  <c r="I19" i="8" s="1"/>
  <c r="B20" i="3"/>
  <c r="C20" i="3" s="1"/>
  <c r="D20" i="3"/>
  <c r="E20" i="3" s="1"/>
  <c r="H20" i="8" l="1"/>
  <c r="I20" i="8" s="1"/>
  <c r="D21" i="3"/>
  <c r="E21" i="3" s="1"/>
  <c r="B21" i="3"/>
  <c r="C21" i="3" s="1"/>
  <c r="H21" i="8" l="1"/>
  <c r="I21" i="8" s="1"/>
  <c r="B22" i="3"/>
  <c r="C22" i="3" s="1"/>
  <c r="D22" i="3"/>
  <c r="E22" i="3" s="1"/>
  <c r="H22" i="8" l="1"/>
  <c r="I22" i="8" s="1"/>
  <c r="D23" i="3"/>
  <c r="E23" i="3" s="1"/>
  <c r="B23" i="3"/>
  <c r="C23" i="3" s="1"/>
  <c r="H23" i="8" l="1"/>
  <c r="I23" i="8" s="1"/>
  <c r="B24" i="3"/>
  <c r="C24" i="3" s="1"/>
  <c r="D24" i="3"/>
  <c r="E24" i="3" s="1"/>
  <c r="H24" i="8" l="1"/>
  <c r="I24" i="8" s="1"/>
  <c r="D25" i="3"/>
  <c r="E25" i="3" s="1"/>
  <c r="B25" i="3"/>
  <c r="C25" i="3" s="1"/>
  <c r="H25" i="8" l="1"/>
  <c r="B26" i="3"/>
  <c r="C26" i="3" s="1"/>
  <c r="D26" i="3"/>
  <c r="E26" i="3" s="1"/>
  <c r="H26" i="8" l="1"/>
  <c r="I25" i="8"/>
  <c r="D27" i="3"/>
  <c r="E27" i="3" s="1"/>
  <c r="B27" i="3"/>
  <c r="C27" i="3" s="1"/>
  <c r="H27" i="8" l="1"/>
  <c r="I26" i="8"/>
  <c r="B28" i="3"/>
  <c r="C28" i="3" s="1"/>
  <c r="D28" i="3"/>
  <c r="E28" i="3" s="1"/>
  <c r="H28" i="8" l="1"/>
  <c r="I27" i="8"/>
  <c r="D29" i="3"/>
  <c r="E29" i="3" s="1"/>
  <c r="B29" i="3"/>
  <c r="C29" i="3" s="1"/>
  <c r="H29" i="8" l="1"/>
  <c r="I28" i="8"/>
  <c r="B30" i="3"/>
  <c r="C30" i="3" s="1"/>
  <c r="D30" i="3"/>
  <c r="E30" i="3" s="1"/>
  <c r="H30" i="8" l="1"/>
  <c r="I29" i="8"/>
  <c r="D31" i="3"/>
  <c r="E31" i="3" s="1"/>
  <c r="B31" i="3"/>
  <c r="C31" i="3" s="1"/>
  <c r="H31" i="8" l="1"/>
  <c r="I30" i="8"/>
  <c r="B32" i="3"/>
  <c r="C32" i="3" s="1"/>
  <c r="D32" i="3"/>
  <c r="E32" i="3" s="1"/>
  <c r="H32" i="8" l="1"/>
  <c r="I31" i="8"/>
  <c r="D33" i="3"/>
  <c r="E33" i="3" s="1"/>
  <c r="B33" i="3"/>
  <c r="C33" i="3" s="1"/>
  <c r="H33" i="8" l="1"/>
  <c r="I32" i="8"/>
  <c r="B34" i="3"/>
  <c r="C34" i="3" s="1"/>
  <c r="D34" i="3"/>
  <c r="E34" i="3" s="1"/>
  <c r="H34" i="8" l="1"/>
  <c r="I33" i="8"/>
  <c r="D35" i="3"/>
  <c r="E35" i="3" s="1"/>
  <c r="B35" i="3"/>
  <c r="C35" i="3" s="1"/>
  <c r="H35" i="8" l="1"/>
  <c r="I34" i="8"/>
  <c r="B36" i="3"/>
  <c r="C36" i="3" s="1"/>
  <c r="D36" i="3"/>
  <c r="E36" i="3" s="1"/>
  <c r="I35" i="8" l="1"/>
  <c r="H36" i="8"/>
  <c r="D37" i="3"/>
  <c r="E37" i="3" s="1"/>
  <c r="B37" i="3"/>
  <c r="C37" i="3" s="1"/>
  <c r="I36" i="8" l="1"/>
  <c r="H37" i="8"/>
  <c r="B38" i="3"/>
  <c r="C38" i="3" s="1"/>
  <c r="D38" i="3"/>
  <c r="E38" i="3" s="1"/>
  <c r="I37" i="8" l="1"/>
  <c r="H38" i="8"/>
  <c r="D39" i="3"/>
  <c r="E39" i="3" s="1"/>
  <c r="B39" i="3"/>
  <c r="C39" i="3" s="1"/>
  <c r="I38" i="8" l="1"/>
  <c r="H39" i="8"/>
  <c r="B40" i="3"/>
  <c r="C40" i="3" s="1"/>
  <c r="D40" i="3"/>
  <c r="E40" i="3" s="1"/>
  <c r="I39" i="8" l="1"/>
  <c r="H40" i="8"/>
  <c r="D41" i="3"/>
  <c r="E41" i="3" s="1"/>
  <c r="B41" i="3"/>
  <c r="C41" i="3" s="1"/>
  <c r="I40" i="8" l="1"/>
  <c r="H41" i="8"/>
  <c r="B42" i="3"/>
  <c r="C42" i="3" s="1"/>
  <c r="D42" i="3"/>
  <c r="E42" i="3" s="1"/>
  <c r="I41" i="8" l="1"/>
  <c r="H42" i="8"/>
  <c r="D43" i="3"/>
  <c r="E43" i="3" s="1"/>
  <c r="B43" i="3"/>
  <c r="C43" i="3" s="1"/>
  <c r="I42" i="8" l="1"/>
  <c r="H43" i="8"/>
  <c r="B44" i="3"/>
  <c r="C44" i="3" s="1"/>
  <c r="D44" i="3"/>
  <c r="E44" i="3" s="1"/>
  <c r="I43" i="8" l="1"/>
  <c r="H44" i="8"/>
  <c r="D45" i="3"/>
  <c r="E45" i="3" s="1"/>
  <c r="B45" i="3"/>
  <c r="C45" i="3" s="1"/>
  <c r="I44" i="8" l="1"/>
  <c r="H45" i="8"/>
  <c r="B46" i="3"/>
  <c r="C46" i="3" s="1"/>
  <c r="D46" i="3"/>
  <c r="E46" i="3" s="1"/>
  <c r="I45" i="8" l="1"/>
  <c r="H46" i="8"/>
  <c r="D47" i="3"/>
  <c r="E47" i="3" s="1"/>
  <c r="B47" i="3"/>
  <c r="C47" i="3" s="1"/>
  <c r="I46" i="8" l="1"/>
  <c r="H47" i="8"/>
  <c r="B48" i="3"/>
  <c r="C48" i="3" s="1"/>
  <c r="D48" i="3"/>
  <c r="E48" i="3" s="1"/>
  <c r="I47" i="8" l="1"/>
  <c r="H48" i="8"/>
  <c r="D49" i="3"/>
  <c r="E49" i="3" s="1"/>
  <c r="B49" i="3"/>
  <c r="C49" i="3" s="1"/>
  <c r="I48" i="8" l="1"/>
  <c r="H49" i="8"/>
  <c r="B50" i="3"/>
  <c r="C50" i="3" s="1"/>
  <c r="D50" i="3"/>
  <c r="E50" i="3" s="1"/>
  <c r="I49" i="8" l="1"/>
  <c r="H50" i="8"/>
  <c r="D51" i="3"/>
  <c r="E51" i="3" s="1"/>
  <c r="B51" i="3"/>
  <c r="C51" i="3" s="1"/>
  <c r="I50" i="8" l="1"/>
  <c r="H51" i="8"/>
  <c r="B52" i="3"/>
  <c r="C52" i="3" s="1"/>
  <c r="D52" i="3"/>
  <c r="E52" i="3" s="1"/>
  <c r="I51" i="8" l="1"/>
  <c r="H52" i="8"/>
  <c r="D53" i="3"/>
  <c r="E53" i="3" s="1"/>
  <c r="B53" i="3"/>
  <c r="C53" i="3" s="1"/>
  <c r="I52" i="8" l="1"/>
  <c r="H53" i="8"/>
  <c r="B54" i="3"/>
  <c r="C54" i="3" s="1"/>
  <c r="D54" i="3"/>
  <c r="E54" i="3" s="1"/>
  <c r="I53" i="8" l="1"/>
  <c r="H54" i="8"/>
  <c r="D55" i="3"/>
  <c r="E55" i="3" s="1"/>
  <c r="B55" i="3"/>
  <c r="C55" i="3" s="1"/>
  <c r="H55" i="8" l="1"/>
  <c r="I54" i="8"/>
  <c r="B56" i="3"/>
  <c r="C56" i="3" s="1"/>
  <c r="D56" i="3"/>
  <c r="E56" i="3" s="1"/>
  <c r="H56" i="8" l="1"/>
  <c r="I55" i="8"/>
  <c r="D57" i="3"/>
  <c r="E57" i="3" s="1"/>
  <c r="B57" i="3"/>
  <c r="C57" i="3" s="1"/>
  <c r="I56" i="8" l="1"/>
  <c r="H57" i="8"/>
  <c r="B58" i="3"/>
  <c r="C58" i="3" s="1"/>
  <c r="D58" i="3"/>
  <c r="E58" i="3" s="1"/>
  <c r="I57" i="8" l="1"/>
  <c r="H58" i="8"/>
  <c r="D59" i="3"/>
  <c r="E59" i="3" s="1"/>
  <c r="B59" i="3"/>
  <c r="C59" i="3" s="1"/>
  <c r="I58" i="8" l="1"/>
  <c r="H59" i="8"/>
  <c r="B60" i="3"/>
  <c r="C60" i="3" s="1"/>
  <c r="D60" i="3"/>
  <c r="E60" i="3" s="1"/>
  <c r="I59" i="8" l="1"/>
  <c r="H60" i="8"/>
  <c r="D61" i="3"/>
  <c r="E61" i="3" s="1"/>
  <c r="B61" i="3"/>
  <c r="C61" i="3" s="1"/>
  <c r="I60" i="8" l="1"/>
  <c r="H61" i="8"/>
  <c r="B62" i="3"/>
  <c r="C62" i="3" s="1"/>
  <c r="D62" i="3"/>
  <c r="E62" i="3" s="1"/>
  <c r="I61" i="8" l="1"/>
  <c r="H62" i="8"/>
  <c r="D63" i="3"/>
  <c r="E63" i="3" s="1"/>
  <c r="B63" i="3"/>
  <c r="C63" i="3" s="1"/>
  <c r="I62" i="8" l="1"/>
  <c r="H63" i="8"/>
  <c r="B64" i="3"/>
  <c r="C64" i="3" s="1"/>
  <c r="D64" i="3"/>
  <c r="E64" i="3" s="1"/>
  <c r="I63" i="8" l="1"/>
  <c r="H64" i="8"/>
  <c r="D65" i="3"/>
  <c r="E65" i="3" s="1"/>
  <c r="B65" i="3"/>
  <c r="C65" i="3" s="1"/>
  <c r="I64" i="8" l="1"/>
  <c r="H65" i="8"/>
  <c r="B66" i="3"/>
  <c r="C66" i="3" s="1"/>
  <c r="D66" i="3"/>
  <c r="E66" i="3" s="1"/>
  <c r="I65" i="8" l="1"/>
  <c r="H66" i="8"/>
  <c r="D67" i="3"/>
  <c r="E67" i="3" s="1"/>
  <c r="B67" i="3"/>
  <c r="C67" i="3" s="1"/>
  <c r="I66" i="8" l="1"/>
  <c r="H67" i="8"/>
  <c r="B68" i="3"/>
  <c r="C68" i="3" s="1"/>
  <c r="D68" i="3"/>
  <c r="E68" i="3" s="1"/>
  <c r="I67" i="8" l="1"/>
  <c r="H68" i="8"/>
  <c r="D69" i="3"/>
  <c r="E69" i="3" s="1"/>
  <c r="B69" i="3"/>
  <c r="C69" i="3" s="1"/>
  <c r="I68" i="8" l="1"/>
  <c r="H69" i="8"/>
  <c r="B70" i="3"/>
  <c r="C70" i="3" s="1"/>
  <c r="D70" i="3"/>
  <c r="E70" i="3" s="1"/>
  <c r="I69" i="8" l="1"/>
  <c r="H70" i="8"/>
  <c r="D71" i="3"/>
  <c r="E71" i="3" s="1"/>
  <c r="B71" i="3"/>
  <c r="C71" i="3" s="1"/>
  <c r="H71" i="8" l="1"/>
  <c r="I70" i="8"/>
  <c r="B72" i="3"/>
  <c r="C72" i="3" s="1"/>
  <c r="D72" i="3"/>
  <c r="E72" i="3" s="1"/>
  <c r="H72" i="8" l="1"/>
  <c r="I71" i="8"/>
  <c r="D73" i="3"/>
  <c r="E73" i="3" s="1"/>
  <c r="B73" i="3"/>
  <c r="C73" i="3" s="1"/>
  <c r="I72" i="8" l="1"/>
  <c r="H73" i="8"/>
  <c r="I73" i="8" s="1"/>
  <c r="B74" i="3"/>
  <c r="C74" i="3" s="1"/>
  <c r="D74" i="3"/>
  <c r="E74" i="3" s="1"/>
  <c r="D75" i="3" l="1"/>
  <c r="E75" i="3" s="1"/>
  <c r="B75" i="3"/>
  <c r="C75" i="3" s="1"/>
  <c r="B76" i="3" l="1"/>
  <c r="C76" i="3" s="1"/>
  <c r="D76" i="3"/>
  <c r="E76" i="3" s="1"/>
  <c r="D77" i="3" l="1"/>
  <c r="E77" i="3" s="1"/>
  <c r="B77" i="3"/>
  <c r="C77" i="3" s="1"/>
  <c r="B78" i="3" l="1"/>
  <c r="C78" i="3" s="1"/>
  <c r="D78" i="3"/>
  <c r="E78" i="3" s="1"/>
  <c r="D79" i="3" l="1"/>
  <c r="E79" i="3" s="1"/>
  <c r="B79" i="3"/>
  <c r="C79" i="3" s="1"/>
  <c r="B80" i="3" l="1"/>
  <c r="C80" i="3" s="1"/>
  <c r="D80" i="3"/>
  <c r="E80" i="3" s="1"/>
  <c r="D81" i="3" l="1"/>
  <c r="E81" i="3" s="1"/>
  <c r="B81" i="3"/>
  <c r="C81" i="3" s="1"/>
  <c r="B82" i="3" l="1"/>
  <c r="C82" i="3" s="1"/>
  <c r="D82" i="3"/>
  <c r="E82" i="3" s="1"/>
  <c r="D83" i="3" l="1"/>
  <c r="E83" i="3" s="1"/>
  <c r="B83" i="3"/>
  <c r="C83" i="3" s="1"/>
  <c r="B84" i="3" l="1"/>
  <c r="C84" i="3" s="1"/>
  <c r="D84" i="3"/>
  <c r="E84" i="3" s="1"/>
  <c r="D85" i="3" l="1"/>
  <c r="E85" i="3" s="1"/>
  <c r="B85" i="3"/>
  <c r="C85" i="3" s="1"/>
  <c r="B86" i="3" l="1"/>
  <c r="C86" i="3" s="1"/>
  <c r="D86" i="3"/>
  <c r="E86" i="3" s="1"/>
  <c r="D87" i="3" l="1"/>
  <c r="E87" i="3" s="1"/>
  <c r="B87" i="3"/>
  <c r="C87" i="3" s="1"/>
  <c r="B88" i="3" l="1"/>
  <c r="C88" i="3" s="1"/>
  <c r="D88" i="3"/>
  <c r="E88" i="3" s="1"/>
  <c r="D89" i="3" l="1"/>
  <c r="E89" i="3" s="1"/>
  <c r="B89" i="3"/>
  <c r="C89" i="3" s="1"/>
  <c r="B90" i="3" l="1"/>
  <c r="C90" i="3" s="1"/>
  <c r="D90" i="3"/>
  <c r="E90" i="3" s="1"/>
  <c r="D91" i="3" l="1"/>
  <c r="E91" i="3" s="1"/>
  <c r="B91" i="3"/>
  <c r="C91" i="3" s="1"/>
  <c r="B92" i="3" l="1"/>
  <c r="C92" i="3" s="1"/>
  <c r="D92" i="3"/>
  <c r="E92" i="3" s="1"/>
  <c r="D93" i="3" l="1"/>
  <c r="E93" i="3" s="1"/>
  <c r="B93" i="3"/>
  <c r="C93" i="3" s="1"/>
  <c r="B94" i="3" l="1"/>
  <c r="C94" i="3" s="1"/>
  <c r="D94" i="3"/>
  <c r="E94" i="3" s="1"/>
  <c r="D95" i="3" l="1"/>
  <c r="E95" i="3" s="1"/>
  <c r="B95" i="3"/>
  <c r="C95" i="3" s="1"/>
  <c r="B96" i="3" l="1"/>
  <c r="C96" i="3" s="1"/>
  <c r="D96" i="3"/>
  <c r="E96" i="3" s="1"/>
  <c r="D97" i="3" l="1"/>
  <c r="E97" i="3" s="1"/>
  <c r="B97" i="3"/>
  <c r="C97" i="3" s="1"/>
  <c r="B98" i="3" l="1"/>
  <c r="C98" i="3" s="1"/>
  <c r="D98" i="3"/>
  <c r="E98" i="3" s="1"/>
  <c r="D99" i="3" l="1"/>
  <c r="E99" i="3" s="1"/>
  <c r="B99" i="3"/>
  <c r="C99" i="3" s="1"/>
  <c r="B100" i="3" l="1"/>
  <c r="C100" i="3" s="1"/>
  <c r="D100" i="3"/>
  <c r="E100" i="3" s="1"/>
  <c r="D101" i="3" l="1"/>
  <c r="E101" i="3" s="1"/>
  <c r="B101" i="3"/>
  <c r="C101" i="3" s="1"/>
  <c r="B102" i="3" l="1"/>
  <c r="C102" i="3" s="1"/>
  <c r="D102" i="3"/>
  <c r="E102" i="3" s="1"/>
  <c r="D103" i="3" l="1"/>
  <c r="E103" i="3" s="1"/>
  <c r="B103" i="3"/>
  <c r="C103" i="3" s="1"/>
  <c r="B104" i="3" l="1"/>
  <c r="C104" i="3" s="1"/>
  <c r="D104" i="3"/>
  <c r="E104" i="3" s="1"/>
  <c r="D105" i="3" l="1"/>
  <c r="E105" i="3" s="1"/>
  <c r="B105" i="3"/>
  <c r="C105" i="3" s="1"/>
  <c r="B106" i="3" l="1"/>
  <c r="C106" i="3" s="1"/>
  <c r="D106" i="3"/>
  <c r="E106" i="3" s="1"/>
  <c r="D107" i="3" l="1"/>
  <c r="E107" i="3" s="1"/>
  <c r="B107" i="3"/>
  <c r="C107" i="3" s="1"/>
  <c r="B108" i="3" l="1"/>
  <c r="C108" i="3" s="1"/>
  <c r="D108" i="3"/>
  <c r="E108" i="3" s="1"/>
  <c r="D109" i="3" l="1"/>
  <c r="E109" i="3" s="1"/>
  <c r="B109" i="3"/>
  <c r="C109" i="3" s="1"/>
  <c r="B110" i="3" l="1"/>
  <c r="C110" i="3" s="1"/>
  <c r="D110" i="3"/>
  <c r="E110" i="3" s="1"/>
  <c r="D111" i="3" l="1"/>
  <c r="E111" i="3" s="1"/>
  <c r="B111" i="3"/>
  <c r="C111" i="3" s="1"/>
  <c r="B112" i="3" l="1"/>
  <c r="C112" i="3" s="1"/>
  <c r="D112" i="3"/>
  <c r="E112" i="3" s="1"/>
  <c r="D113" i="3" l="1"/>
  <c r="E113" i="3" s="1"/>
  <c r="B113" i="3"/>
  <c r="C113" i="3" s="1"/>
  <c r="B114" i="3" l="1"/>
  <c r="C114" i="3" s="1"/>
  <c r="D114" i="3"/>
  <c r="E114" i="3" s="1"/>
  <c r="D115" i="3" l="1"/>
  <c r="E115" i="3" s="1"/>
  <c r="B115" i="3"/>
  <c r="C115" i="3" s="1"/>
  <c r="B116" i="3" l="1"/>
  <c r="C116" i="3" s="1"/>
  <c r="D116" i="3"/>
  <c r="E116" i="3" s="1"/>
  <c r="D117" i="3" l="1"/>
  <c r="E117" i="3" s="1"/>
  <c r="B117" i="3"/>
  <c r="C117" i="3" s="1"/>
  <c r="B118" i="3" l="1"/>
  <c r="C118" i="3" s="1"/>
  <c r="D118" i="3"/>
  <c r="E118" i="3" s="1"/>
  <c r="D119" i="3" l="1"/>
  <c r="E119" i="3" s="1"/>
  <c r="B119" i="3"/>
  <c r="C119" i="3" s="1"/>
  <c r="B120" i="3" l="1"/>
  <c r="C120" i="3" s="1"/>
  <c r="D120" i="3"/>
  <c r="E120" i="3" s="1"/>
  <c r="D121" i="3" l="1"/>
  <c r="E121" i="3" s="1"/>
  <c r="B121" i="3"/>
  <c r="C121" i="3" s="1"/>
  <c r="B122" i="3" l="1"/>
  <c r="C122" i="3" s="1"/>
  <c r="D122" i="3"/>
  <c r="E122" i="3" s="1"/>
  <c r="D123" i="3" l="1"/>
  <c r="E123" i="3" s="1"/>
  <c r="B123" i="3"/>
  <c r="C123" i="3" s="1"/>
  <c r="B124" i="3" l="1"/>
  <c r="C124" i="3" s="1"/>
  <c r="D124" i="3"/>
  <c r="E124" i="3" s="1"/>
  <c r="D125" i="3" l="1"/>
  <c r="E125" i="3" s="1"/>
  <c r="B125" i="3"/>
  <c r="C125" i="3" s="1"/>
  <c r="B126" i="3" l="1"/>
  <c r="C126" i="3" s="1"/>
  <c r="D126" i="3"/>
  <c r="E126" i="3" s="1"/>
  <c r="D127" i="3" l="1"/>
  <c r="E127" i="3" s="1"/>
  <c r="B127" i="3"/>
  <c r="C127" i="3" s="1"/>
  <c r="B128" i="3" l="1"/>
  <c r="C128" i="3" s="1"/>
  <c r="D128" i="3"/>
  <c r="E128" i="3" s="1"/>
  <c r="D129" i="3" l="1"/>
  <c r="E129" i="3" s="1"/>
  <c r="B129" i="3"/>
  <c r="C129" i="3" s="1"/>
  <c r="B130" i="3" l="1"/>
  <c r="C130" i="3" s="1"/>
  <c r="D130" i="3"/>
  <c r="E130" i="3" s="1"/>
  <c r="D131" i="3" l="1"/>
  <c r="E131" i="3" s="1"/>
  <c r="B131" i="3"/>
  <c r="C131" i="3" s="1"/>
  <c r="B132" i="3" l="1"/>
  <c r="C132" i="3" s="1"/>
  <c r="D132" i="3"/>
  <c r="E132" i="3" s="1"/>
  <c r="D133" i="3" l="1"/>
  <c r="E133" i="3" s="1"/>
  <c r="B133" i="3"/>
  <c r="C133" i="3" s="1"/>
  <c r="B134" i="3" l="1"/>
  <c r="C134" i="3" s="1"/>
  <c r="D134" i="3"/>
  <c r="E134" i="3" s="1"/>
  <c r="D135" i="3" l="1"/>
  <c r="E135" i="3" s="1"/>
  <c r="B135" i="3"/>
  <c r="C135" i="3" s="1"/>
  <c r="B136" i="3" l="1"/>
  <c r="C136" i="3" s="1"/>
  <c r="D136" i="3"/>
  <c r="E136" i="3" s="1"/>
  <c r="D137" i="3" l="1"/>
  <c r="E137" i="3" s="1"/>
  <c r="B137" i="3"/>
  <c r="C137" i="3" s="1"/>
  <c r="B138" i="3" l="1"/>
  <c r="C138" i="3" s="1"/>
  <c r="D138" i="3"/>
  <c r="E138" i="3" s="1"/>
  <c r="D139" i="3" l="1"/>
  <c r="E139" i="3" s="1"/>
  <c r="B139" i="3"/>
  <c r="C139" i="3" s="1"/>
  <c r="B140" i="3" l="1"/>
  <c r="C140" i="3" s="1"/>
  <c r="D140" i="3"/>
  <c r="E140" i="3" s="1"/>
  <c r="D141" i="3" l="1"/>
  <c r="E141" i="3" s="1"/>
  <c r="B141" i="3"/>
  <c r="C141" i="3" s="1"/>
  <c r="B142" i="3" l="1"/>
  <c r="C142" i="3" s="1"/>
  <c r="D142" i="3"/>
  <c r="E142" i="3" s="1"/>
  <c r="D143" i="3" l="1"/>
  <c r="E143" i="3" s="1"/>
  <c r="B143" i="3"/>
  <c r="C143" i="3" s="1"/>
  <c r="B144" i="3" l="1"/>
  <c r="C144" i="3" s="1"/>
  <c r="D144" i="3"/>
  <c r="E144" i="3" s="1"/>
  <c r="D145" i="3" l="1"/>
  <c r="E145" i="3" s="1"/>
  <c r="B145" i="3"/>
  <c r="C145" i="3" s="1"/>
  <c r="B146" i="3" l="1"/>
  <c r="C146" i="3" s="1"/>
  <c r="D146" i="3"/>
  <c r="E146" i="3" s="1"/>
  <c r="D147" i="3" l="1"/>
  <c r="E147" i="3" s="1"/>
  <c r="B147" i="3"/>
  <c r="C147" i="3" s="1"/>
  <c r="B148" i="3" l="1"/>
  <c r="C148" i="3" s="1"/>
  <c r="D148" i="3"/>
  <c r="E148" i="3" s="1"/>
  <c r="D149" i="3" l="1"/>
  <c r="E149" i="3" s="1"/>
  <c r="B149" i="3"/>
  <c r="C149" i="3" s="1"/>
  <c r="B150" i="3" l="1"/>
  <c r="C150" i="3" s="1"/>
  <c r="D150" i="3"/>
  <c r="E150" i="3" s="1"/>
  <c r="D151" i="3" l="1"/>
  <c r="E151" i="3" s="1"/>
  <c r="B151" i="3"/>
  <c r="C151" i="3" s="1"/>
  <c r="B152" i="3" l="1"/>
  <c r="C152" i="3" s="1"/>
  <c r="D152" i="3"/>
  <c r="E152" i="3" s="1"/>
  <c r="D153" i="3" l="1"/>
  <c r="E153" i="3" s="1"/>
  <c r="B153" i="3"/>
  <c r="C153" i="3" s="1"/>
  <c r="B154" i="3" l="1"/>
  <c r="C154" i="3" s="1"/>
  <c r="D154" i="3"/>
  <c r="E154" i="3" s="1"/>
  <c r="D155" i="3" l="1"/>
  <c r="E155" i="3" s="1"/>
  <c r="B155" i="3"/>
  <c r="C155" i="3" s="1"/>
  <c r="B156" i="3" l="1"/>
  <c r="C156" i="3" s="1"/>
  <c r="D156" i="3"/>
  <c r="E156" i="3" s="1"/>
  <c r="D157" i="3" l="1"/>
  <c r="E157" i="3" s="1"/>
  <c r="B157" i="3"/>
  <c r="C157" i="3" s="1"/>
  <c r="B158" i="3" l="1"/>
  <c r="C158" i="3" s="1"/>
  <c r="D158" i="3"/>
  <c r="E158" i="3" s="1"/>
  <c r="D159" i="3" l="1"/>
  <c r="E159" i="3" s="1"/>
  <c r="B159" i="3"/>
  <c r="C159" i="3" s="1"/>
  <c r="B160" i="3" l="1"/>
  <c r="C160" i="3" s="1"/>
  <c r="D160" i="3"/>
  <c r="E160" i="3" s="1"/>
  <c r="D161" i="3" l="1"/>
  <c r="E161" i="3" s="1"/>
  <c r="B161" i="3"/>
  <c r="C161" i="3" s="1"/>
  <c r="B162" i="3" l="1"/>
  <c r="C162" i="3" s="1"/>
  <c r="D162" i="3"/>
  <c r="E162" i="3" s="1"/>
  <c r="D163" i="3" l="1"/>
  <c r="E163" i="3" s="1"/>
  <c r="B163" i="3"/>
  <c r="C163" i="3" s="1"/>
  <c r="B164" i="3" l="1"/>
  <c r="C164" i="3" s="1"/>
  <c r="D164" i="3"/>
  <c r="E164" i="3" s="1"/>
  <c r="D165" i="3" l="1"/>
  <c r="E165" i="3" s="1"/>
  <c r="B165" i="3"/>
  <c r="C165" i="3" s="1"/>
  <c r="D166" i="3" l="1"/>
  <c r="E166" i="3" s="1"/>
  <c r="B166" i="3"/>
  <c r="C166" i="3" s="1"/>
  <c r="D167" i="3" l="1"/>
  <c r="E167" i="3" s="1"/>
  <c r="B167" i="3"/>
  <c r="C167" i="3" s="1"/>
  <c r="B168" i="3" l="1"/>
  <c r="C168" i="3" s="1"/>
  <c r="D168" i="3"/>
  <c r="E168" i="3" s="1"/>
  <c r="D169" i="3" l="1"/>
  <c r="E169" i="3" s="1"/>
  <c r="B169" i="3"/>
  <c r="C169" i="3" s="1"/>
  <c r="B170" i="3" l="1"/>
  <c r="C170" i="3" s="1"/>
  <c r="D170" i="3"/>
  <c r="E170" i="3" s="1"/>
  <c r="D171" i="3" l="1"/>
  <c r="E171" i="3" s="1"/>
  <c r="B171" i="3"/>
  <c r="C171" i="3" s="1"/>
  <c r="B172" i="3" l="1"/>
  <c r="C172" i="3" s="1"/>
  <c r="D172" i="3"/>
  <c r="E172" i="3" s="1"/>
  <c r="D173" i="3" l="1"/>
  <c r="E173" i="3" s="1"/>
  <c r="B173" i="3"/>
  <c r="C173" i="3" s="1"/>
  <c r="B174" i="3" l="1"/>
  <c r="C174" i="3" s="1"/>
  <c r="D174" i="3"/>
  <c r="E174" i="3" s="1"/>
  <c r="D175" i="3" l="1"/>
  <c r="E175" i="3" s="1"/>
  <c r="B175" i="3"/>
  <c r="C175" i="3" s="1"/>
  <c r="B176" i="3" l="1"/>
  <c r="C176" i="3" s="1"/>
  <c r="D176" i="3"/>
  <c r="E176" i="3" s="1"/>
  <c r="D177" i="3" l="1"/>
  <c r="E177" i="3" s="1"/>
  <c r="B177" i="3"/>
  <c r="C177" i="3" s="1"/>
  <c r="B178" i="3" l="1"/>
  <c r="C178" i="3" s="1"/>
  <c r="D178" i="3"/>
  <c r="E178" i="3" s="1"/>
  <c r="D179" i="3" l="1"/>
  <c r="E179" i="3" s="1"/>
  <c r="B179" i="3"/>
  <c r="C179" i="3" s="1"/>
  <c r="B180" i="3" l="1"/>
  <c r="C180" i="3" s="1"/>
  <c r="D180" i="3"/>
  <c r="E180" i="3" s="1"/>
  <c r="D181" i="3" l="1"/>
  <c r="E181" i="3" s="1"/>
  <c r="B181" i="3"/>
  <c r="C181" i="3" s="1"/>
  <c r="B182" i="3" l="1"/>
  <c r="C182" i="3" s="1"/>
  <c r="D182" i="3"/>
  <c r="E182" i="3" s="1"/>
  <c r="D183" i="3" l="1"/>
  <c r="E183" i="3" s="1"/>
  <c r="B183" i="3"/>
  <c r="C183" i="3" s="1"/>
  <c r="B184" i="3" l="1"/>
  <c r="C184" i="3" s="1"/>
  <c r="D184" i="3"/>
  <c r="E184" i="3" s="1"/>
  <c r="D185" i="3" l="1"/>
  <c r="E185" i="3" s="1"/>
  <c r="B185" i="3"/>
  <c r="C185" i="3" s="1"/>
  <c r="B186" i="3" l="1"/>
  <c r="C186" i="3" s="1"/>
  <c r="D186" i="3"/>
  <c r="E186" i="3" s="1"/>
  <c r="D187" i="3" l="1"/>
  <c r="E187" i="3" s="1"/>
  <c r="B187" i="3"/>
  <c r="C187" i="3" s="1"/>
  <c r="B188" i="3" l="1"/>
  <c r="C188" i="3" s="1"/>
  <c r="D188" i="3"/>
  <c r="E188" i="3" s="1"/>
  <c r="D189" i="3" l="1"/>
  <c r="E189" i="3" s="1"/>
  <c r="B189" i="3"/>
  <c r="C189" i="3" s="1"/>
  <c r="B190" i="3" l="1"/>
  <c r="C190" i="3" s="1"/>
  <c r="D190" i="3"/>
  <c r="E190" i="3" s="1"/>
  <c r="D191" i="3" l="1"/>
  <c r="E191" i="3" s="1"/>
  <c r="B191" i="3"/>
  <c r="C191" i="3" s="1"/>
  <c r="B192" i="3" l="1"/>
  <c r="C192" i="3" s="1"/>
  <c r="D192" i="3"/>
  <c r="E192" i="3" s="1"/>
  <c r="D193" i="3" l="1"/>
  <c r="E193" i="3" s="1"/>
  <c r="B193" i="3"/>
  <c r="C193" i="3" s="1"/>
  <c r="B194" i="3" l="1"/>
  <c r="C194" i="3" s="1"/>
  <c r="D194" i="3"/>
  <c r="E194" i="3" s="1"/>
  <c r="D195" i="3" l="1"/>
  <c r="E195" i="3" s="1"/>
  <c r="B195" i="3"/>
  <c r="C195" i="3" s="1"/>
  <c r="B196" i="3" l="1"/>
  <c r="C196" i="3" s="1"/>
  <c r="D196" i="3"/>
  <c r="E196" i="3" s="1"/>
  <c r="D197" i="3" l="1"/>
  <c r="E197" i="3" s="1"/>
  <c r="B197" i="3"/>
  <c r="C197" i="3" s="1"/>
  <c r="B198" i="3" l="1"/>
  <c r="C198" i="3" s="1"/>
  <c r="D198" i="3"/>
  <c r="E198" i="3" s="1"/>
  <c r="D199" i="3" l="1"/>
  <c r="E199" i="3" s="1"/>
  <c r="B199" i="3"/>
  <c r="C199" i="3" s="1"/>
  <c r="B200" i="3" l="1"/>
  <c r="C200" i="3" s="1"/>
  <c r="D200" i="3"/>
  <c r="E200" i="3" s="1"/>
  <c r="D201" i="3" l="1"/>
  <c r="E201" i="3" s="1"/>
  <c r="B201" i="3"/>
  <c r="C201" i="3" s="1"/>
  <c r="B202" i="3" l="1"/>
  <c r="C202" i="3" s="1"/>
  <c r="D202" i="3"/>
  <c r="E202" i="3" s="1"/>
  <c r="D203" i="3" l="1"/>
  <c r="E203" i="3" s="1"/>
  <c r="B203" i="3"/>
  <c r="C203" i="3" s="1"/>
  <c r="B204" i="3" l="1"/>
  <c r="C204" i="3" s="1"/>
  <c r="D204" i="3"/>
  <c r="E204" i="3" s="1"/>
  <c r="D205" i="3" l="1"/>
  <c r="E205" i="3" s="1"/>
  <c r="B205" i="3"/>
  <c r="C205" i="3" s="1"/>
  <c r="B206" i="3" l="1"/>
  <c r="C206" i="3" s="1"/>
  <c r="D206" i="3"/>
  <c r="E206" i="3" s="1"/>
  <c r="D207" i="3" l="1"/>
  <c r="E207" i="3" s="1"/>
  <c r="B207" i="3"/>
  <c r="C207" i="3" s="1"/>
  <c r="B208" i="3" l="1"/>
  <c r="C208" i="3" s="1"/>
  <c r="D208" i="3"/>
  <c r="E208" i="3" s="1"/>
  <c r="D209" i="3" l="1"/>
  <c r="E209" i="3" s="1"/>
  <c r="B209" i="3"/>
  <c r="C209" i="3" s="1"/>
  <c r="B210" i="3" l="1"/>
  <c r="C210" i="3" s="1"/>
  <c r="D210" i="3"/>
  <c r="E210" i="3" s="1"/>
  <c r="D211" i="3" l="1"/>
  <c r="E211" i="3" s="1"/>
  <c r="B211" i="3"/>
  <c r="C211" i="3" s="1"/>
  <c r="B212" i="3" l="1"/>
  <c r="C212" i="3" s="1"/>
  <c r="D212" i="3"/>
  <c r="E212" i="3" s="1"/>
  <c r="D213" i="3" l="1"/>
  <c r="E213" i="3" s="1"/>
  <c r="B213" i="3"/>
  <c r="C213" i="3" s="1"/>
  <c r="D214" i="3" l="1"/>
  <c r="E214" i="3" s="1"/>
  <c r="B214" i="3"/>
  <c r="C214" i="3" s="1"/>
  <c r="D215" i="3" l="1"/>
  <c r="E215" i="3" s="1"/>
  <c r="B215" i="3"/>
  <c r="C215" i="3" s="1"/>
  <c r="B216" i="3" l="1"/>
  <c r="C216" i="3" s="1"/>
  <c r="D216" i="3"/>
  <c r="E216" i="3" s="1"/>
  <c r="D217" i="3" l="1"/>
  <c r="E217" i="3" s="1"/>
  <c r="B217" i="3"/>
  <c r="C217" i="3" s="1"/>
  <c r="B218" i="3" l="1"/>
  <c r="C218" i="3" s="1"/>
  <c r="D218" i="3"/>
  <c r="E218" i="3" s="1"/>
  <c r="D219" i="3" l="1"/>
  <c r="E219" i="3" s="1"/>
  <c r="B219" i="3"/>
  <c r="C219" i="3" s="1"/>
  <c r="B220" i="3" l="1"/>
  <c r="C220" i="3" s="1"/>
  <c r="D220" i="3"/>
  <c r="E220" i="3" s="1"/>
  <c r="D221" i="3" l="1"/>
  <c r="E221" i="3" s="1"/>
  <c r="B221" i="3"/>
  <c r="C221" i="3" s="1"/>
  <c r="B222" i="3" l="1"/>
  <c r="C222" i="3" s="1"/>
  <c r="D222" i="3"/>
  <c r="E222" i="3" s="1"/>
  <c r="D223" i="3" l="1"/>
  <c r="E223" i="3" s="1"/>
  <c r="B223" i="3"/>
  <c r="C223" i="3" s="1"/>
  <c r="B224" i="3" l="1"/>
  <c r="C224" i="3" s="1"/>
  <c r="D224" i="3"/>
  <c r="E224" i="3" s="1"/>
  <c r="D225" i="3" l="1"/>
  <c r="E225" i="3" s="1"/>
  <c r="B225" i="3"/>
  <c r="C225" i="3" s="1"/>
  <c r="B226" i="3" l="1"/>
  <c r="C226" i="3" s="1"/>
  <c r="D226" i="3"/>
  <c r="E226" i="3" s="1"/>
  <c r="D227" i="3" l="1"/>
  <c r="E227" i="3" s="1"/>
  <c r="B227" i="3"/>
  <c r="C227" i="3" s="1"/>
  <c r="B228" i="3" l="1"/>
  <c r="C228" i="3" s="1"/>
  <c r="D228" i="3"/>
  <c r="E228" i="3" s="1"/>
  <c r="D229" i="3" l="1"/>
  <c r="E229" i="3" s="1"/>
  <c r="B229" i="3"/>
  <c r="C229" i="3" s="1"/>
  <c r="B230" i="3" l="1"/>
  <c r="C230" i="3" s="1"/>
  <c r="D230" i="3"/>
  <c r="E230" i="3" s="1"/>
  <c r="D231" i="3" l="1"/>
  <c r="E231" i="3" s="1"/>
  <c r="B231" i="3"/>
  <c r="C231" i="3" s="1"/>
  <c r="D232" i="3" l="1"/>
  <c r="E232" i="3" s="1"/>
  <c r="B232" i="3"/>
  <c r="C232" i="3" s="1"/>
  <c r="D233" i="3" l="1"/>
  <c r="E233" i="3" s="1"/>
  <c r="B233" i="3"/>
  <c r="C233" i="3" s="1"/>
  <c r="B234" i="3" l="1"/>
  <c r="C234" i="3" s="1"/>
  <c r="D234" i="3"/>
  <c r="E234" i="3" s="1"/>
  <c r="D235" i="3" l="1"/>
  <c r="E235" i="3" s="1"/>
  <c r="B235" i="3"/>
  <c r="C235" i="3" s="1"/>
  <c r="B236" i="3" l="1"/>
  <c r="C236" i="3" s="1"/>
  <c r="D236" i="3"/>
  <c r="E236" i="3" s="1"/>
  <c r="D237" i="3" l="1"/>
  <c r="E237" i="3" s="1"/>
  <c r="B237" i="3"/>
  <c r="C237" i="3" s="1"/>
  <c r="B238" i="3" l="1"/>
  <c r="C238" i="3" s="1"/>
  <c r="D238" i="3"/>
  <c r="E238" i="3" s="1"/>
  <c r="D239" i="3" l="1"/>
  <c r="E239" i="3" s="1"/>
  <c r="B239" i="3"/>
  <c r="C239" i="3" s="1"/>
  <c r="B240" i="3" l="1"/>
  <c r="C240" i="3" s="1"/>
  <c r="D240" i="3"/>
  <c r="E240" i="3" s="1"/>
  <c r="D241" i="3" l="1"/>
  <c r="E241" i="3" s="1"/>
  <c r="B241" i="3"/>
  <c r="C241" i="3" s="1"/>
  <c r="D242" i="3" l="1"/>
  <c r="E242" i="3" s="1"/>
  <c r="B242" i="3"/>
  <c r="C242" i="3" s="1"/>
  <c r="D243" i="3" l="1"/>
  <c r="E243" i="3" s="1"/>
  <c r="B243" i="3"/>
  <c r="C243" i="3" s="1"/>
  <c r="B244" i="3" l="1"/>
  <c r="C244" i="3" s="1"/>
  <c r="D244" i="3"/>
  <c r="E244" i="3" s="1"/>
  <c r="D245" i="3" l="1"/>
  <c r="E245" i="3" s="1"/>
  <c r="B245" i="3"/>
  <c r="C245" i="3" s="1"/>
  <c r="B246" i="3" l="1"/>
  <c r="C246" i="3" s="1"/>
  <c r="D246" i="3"/>
  <c r="E246" i="3" s="1"/>
  <c r="D247" i="3" l="1"/>
  <c r="E247" i="3" s="1"/>
  <c r="B247" i="3"/>
  <c r="C247" i="3" s="1"/>
  <c r="B248" i="3" l="1"/>
  <c r="C248" i="3" s="1"/>
  <c r="D248" i="3"/>
  <c r="E248" i="3" s="1"/>
  <c r="D249" i="3" l="1"/>
  <c r="E249" i="3" s="1"/>
  <c r="B249" i="3"/>
  <c r="C249" i="3" s="1"/>
  <c r="B250" i="3" l="1"/>
  <c r="C250" i="3" s="1"/>
  <c r="D250" i="3"/>
  <c r="E250" i="3" s="1"/>
  <c r="D251" i="3" l="1"/>
  <c r="E251" i="3" s="1"/>
  <c r="B251" i="3"/>
  <c r="C251" i="3" s="1"/>
  <c r="B252" i="3" l="1"/>
  <c r="C252" i="3" s="1"/>
  <c r="D252" i="3"/>
  <c r="E252" i="3" s="1"/>
  <c r="D253" i="3" l="1"/>
  <c r="E253" i="3" s="1"/>
  <c r="B253" i="3"/>
  <c r="C253" i="3" s="1"/>
  <c r="D254" i="3" l="1"/>
  <c r="E254" i="3" s="1"/>
  <c r="B254" i="3"/>
  <c r="C254" i="3" s="1"/>
  <c r="D255" i="3" l="1"/>
  <c r="E255" i="3" s="1"/>
  <c r="B255" i="3"/>
  <c r="C255" i="3" s="1"/>
  <c r="B256" i="3" l="1"/>
  <c r="C256" i="3" s="1"/>
  <c r="D256" i="3"/>
  <c r="E256" i="3" s="1"/>
  <c r="D257" i="3" l="1"/>
  <c r="E257" i="3" s="1"/>
  <c r="B257" i="3"/>
  <c r="C257" i="3" s="1"/>
  <c r="B258" i="3" l="1"/>
  <c r="C258" i="3" s="1"/>
  <c r="D258" i="3"/>
  <c r="E258" i="3" s="1"/>
  <c r="D259" i="3" l="1"/>
  <c r="E259" i="3" s="1"/>
  <c r="B259" i="3"/>
  <c r="C259" i="3" s="1"/>
  <c r="B260" i="3" l="1"/>
  <c r="C260" i="3" s="1"/>
  <c r="D260" i="3"/>
  <c r="E260" i="3" s="1"/>
  <c r="D261" i="3" l="1"/>
  <c r="E261" i="3" s="1"/>
  <c r="B261" i="3"/>
  <c r="C261" i="3" s="1"/>
  <c r="B262" i="3" l="1"/>
  <c r="C262" i="3" s="1"/>
  <c r="D262" i="3"/>
  <c r="E262" i="3" s="1"/>
  <c r="D263" i="3" l="1"/>
  <c r="E263" i="3" s="1"/>
  <c r="B263" i="3"/>
  <c r="C263" i="3" s="1"/>
  <c r="D264" i="3" l="1"/>
  <c r="E264" i="3" s="1"/>
  <c r="B264" i="3"/>
  <c r="C264" i="3" s="1"/>
  <c r="D265" i="3" l="1"/>
  <c r="E265" i="3" s="1"/>
  <c r="B265" i="3"/>
  <c r="C265" i="3" s="1"/>
  <c r="B266" i="3" l="1"/>
  <c r="C266" i="3" s="1"/>
  <c r="D266" i="3"/>
  <c r="E266" i="3" s="1"/>
  <c r="D267" i="3" l="1"/>
  <c r="E267" i="3" s="1"/>
  <c r="B267" i="3"/>
  <c r="C267" i="3" s="1"/>
  <c r="B268" i="3" l="1"/>
  <c r="C268" i="3" s="1"/>
  <c r="D268" i="3"/>
  <c r="E268" i="3" s="1"/>
  <c r="D269" i="3" l="1"/>
  <c r="E269" i="3" s="1"/>
  <c r="B269" i="3"/>
  <c r="C269" i="3" s="1"/>
  <c r="B270" i="3" l="1"/>
  <c r="C270" i="3" s="1"/>
  <c r="D270" i="3"/>
  <c r="E270" i="3" s="1"/>
  <c r="D271" i="3" l="1"/>
  <c r="E271" i="3" s="1"/>
  <c r="B271" i="3"/>
  <c r="C271" i="3" s="1"/>
  <c r="B272" i="3" l="1"/>
  <c r="C272" i="3" s="1"/>
  <c r="D272" i="3"/>
  <c r="E272" i="3" s="1"/>
  <c r="D273" i="3" l="1"/>
  <c r="E273" i="3" s="1"/>
  <c r="B273" i="3"/>
  <c r="C273" i="3" s="1"/>
  <c r="B274" i="3" l="1"/>
  <c r="C274" i="3" s="1"/>
  <c r="D274" i="3"/>
  <c r="E274" i="3" s="1"/>
  <c r="D275" i="3" l="1"/>
  <c r="E275" i="3" s="1"/>
  <c r="B275" i="3"/>
  <c r="C275" i="3" s="1"/>
  <c r="D276" i="3" l="1"/>
  <c r="E276" i="3" s="1"/>
  <c r="B276" i="3"/>
  <c r="C276" i="3" s="1"/>
  <c r="D277" i="3" l="1"/>
  <c r="E277" i="3" s="1"/>
  <c r="B277" i="3"/>
  <c r="C277" i="3" s="1"/>
  <c r="B278" i="3" l="1"/>
  <c r="C278" i="3" s="1"/>
  <c r="D278" i="3"/>
  <c r="E278" i="3" s="1"/>
  <c r="D279" i="3" l="1"/>
  <c r="E279" i="3" s="1"/>
  <c r="B279" i="3"/>
  <c r="C279" i="3" s="1"/>
  <c r="B280" i="3" l="1"/>
  <c r="C280" i="3" s="1"/>
  <c r="D280" i="3"/>
  <c r="E280" i="3" s="1"/>
  <c r="D281" i="3" l="1"/>
  <c r="E281" i="3" s="1"/>
  <c r="B281" i="3"/>
  <c r="C281" i="3" s="1"/>
  <c r="B282" i="3" l="1"/>
  <c r="C282" i="3" s="1"/>
  <c r="D282" i="3"/>
  <c r="E282" i="3" s="1"/>
  <c r="D283" i="3" l="1"/>
  <c r="E283" i="3" s="1"/>
  <c r="B283" i="3"/>
  <c r="C283" i="3" s="1"/>
  <c r="B284" i="3" l="1"/>
  <c r="C284" i="3" s="1"/>
  <c r="D284" i="3"/>
  <c r="E284" i="3" s="1"/>
  <c r="D285" i="3" l="1"/>
  <c r="E285" i="3" s="1"/>
  <c r="B285" i="3"/>
  <c r="C285" i="3" s="1"/>
  <c r="B286" i="3" l="1"/>
  <c r="C286" i="3" s="1"/>
  <c r="D286" i="3"/>
  <c r="E286" i="3" s="1"/>
  <c r="D287" i="3" l="1"/>
  <c r="E287" i="3" s="1"/>
  <c r="B287" i="3"/>
  <c r="C287" i="3" s="1"/>
  <c r="D288" i="3" l="1"/>
  <c r="E288" i="3" s="1"/>
  <c r="B288" i="3"/>
  <c r="C288" i="3" s="1"/>
  <c r="D289" i="3" l="1"/>
  <c r="E289" i="3" s="1"/>
  <c r="B289" i="3"/>
  <c r="C289" i="3" s="1"/>
  <c r="B290" i="3" l="1"/>
  <c r="C290" i="3" s="1"/>
  <c r="D290" i="3"/>
  <c r="E290" i="3" s="1"/>
  <c r="D291" i="3" l="1"/>
  <c r="E291" i="3" s="1"/>
  <c r="B291" i="3"/>
  <c r="C291" i="3" s="1"/>
  <c r="B292" i="3" l="1"/>
  <c r="C292" i="3" s="1"/>
  <c r="D292" i="3"/>
  <c r="E292" i="3" s="1"/>
  <c r="D293" i="3" l="1"/>
  <c r="E293" i="3" s="1"/>
  <c r="B293" i="3"/>
  <c r="C293" i="3" s="1"/>
  <c r="B294" i="3" l="1"/>
  <c r="C294" i="3" s="1"/>
  <c r="D294" i="3"/>
  <c r="E294" i="3" s="1"/>
  <c r="D295" i="3" l="1"/>
  <c r="E295" i="3" s="1"/>
  <c r="B295" i="3"/>
  <c r="C295" i="3" s="1"/>
  <c r="D296" i="3" l="1"/>
  <c r="E296" i="3" s="1"/>
  <c r="B296" i="3"/>
  <c r="C296" i="3" s="1"/>
  <c r="D297" i="3" l="1"/>
  <c r="E297" i="3" s="1"/>
  <c r="B297" i="3"/>
  <c r="C297" i="3" s="1"/>
  <c r="B298" i="3" l="1"/>
  <c r="C298" i="3" s="1"/>
  <c r="D298" i="3"/>
  <c r="E298" i="3" s="1"/>
  <c r="D299" i="3" l="1"/>
  <c r="E299" i="3" s="1"/>
  <c r="B299" i="3"/>
  <c r="C299" i="3" s="1"/>
  <c r="B300" i="3" l="1"/>
  <c r="C300" i="3" s="1"/>
  <c r="D300" i="3"/>
  <c r="E300" i="3" s="1"/>
  <c r="D301" i="3" l="1"/>
  <c r="E301" i="3" s="1"/>
  <c r="B301" i="3"/>
  <c r="C301" i="3" s="1"/>
  <c r="B302" i="3" l="1"/>
  <c r="C302" i="3" s="1"/>
  <c r="D302" i="3"/>
  <c r="E302" i="3" s="1"/>
  <c r="D303" i="3" l="1"/>
  <c r="E303" i="3" s="1"/>
  <c r="B303" i="3"/>
  <c r="C303" i="3" s="1"/>
  <c r="B304" i="3" l="1"/>
  <c r="C304" i="3" s="1"/>
  <c r="D304" i="3"/>
  <c r="E304" i="3" s="1"/>
  <c r="D305" i="3" l="1"/>
  <c r="E305" i="3" s="1"/>
  <c r="B305" i="3"/>
  <c r="C305" i="3" s="1"/>
  <c r="D306" i="3" l="1"/>
  <c r="E306" i="3" s="1"/>
  <c r="B306" i="3"/>
  <c r="C306" i="3" s="1"/>
  <c r="D307" i="3" l="1"/>
  <c r="E307" i="3" s="1"/>
  <c r="B307" i="3"/>
  <c r="C307" i="3" s="1"/>
  <c r="B308" i="3" l="1"/>
  <c r="C308" i="3" s="1"/>
  <c r="D308" i="3"/>
  <c r="E308" i="3" s="1"/>
  <c r="D309" i="3" l="1"/>
  <c r="E309" i="3" s="1"/>
  <c r="B309" i="3"/>
  <c r="C309" i="3" s="1"/>
  <c r="D310" i="3" l="1"/>
  <c r="E310" i="3" s="1"/>
  <c r="B310" i="3"/>
  <c r="C310" i="3" s="1"/>
  <c r="D311" i="3" l="1"/>
  <c r="E311" i="3" s="1"/>
  <c r="B311" i="3"/>
  <c r="C311" i="3" s="1"/>
  <c r="B312" i="3" l="1"/>
  <c r="C312" i="3" s="1"/>
  <c r="D312" i="3"/>
  <c r="E312" i="3" s="1"/>
  <c r="D313" i="3" l="1"/>
  <c r="E313" i="3" s="1"/>
  <c r="B313" i="3"/>
  <c r="C313" i="3" s="1"/>
  <c r="B314" i="3" l="1"/>
  <c r="C314" i="3" s="1"/>
  <c r="D314" i="3"/>
  <c r="E314" i="3" s="1"/>
  <c r="D315" i="3" l="1"/>
  <c r="E315" i="3" s="1"/>
  <c r="B315" i="3"/>
  <c r="C315" i="3" s="1"/>
  <c r="B316" i="3" l="1"/>
  <c r="C316" i="3" s="1"/>
  <c r="D316" i="3"/>
  <c r="E316" i="3" s="1"/>
  <c r="D317" i="3" l="1"/>
  <c r="E317" i="3" s="1"/>
  <c r="B317" i="3"/>
  <c r="C317" i="3" s="1"/>
  <c r="D318" i="3" l="1"/>
  <c r="E318" i="3" s="1"/>
  <c r="B318" i="3"/>
  <c r="C318" i="3" s="1"/>
  <c r="D319" i="3" l="1"/>
  <c r="E319" i="3" s="1"/>
  <c r="B319" i="3"/>
  <c r="C319" i="3" s="1"/>
  <c r="B320" i="3" l="1"/>
  <c r="C320" i="3" s="1"/>
  <c r="D320" i="3"/>
  <c r="E320" i="3" s="1"/>
  <c r="D321" i="3" l="1"/>
  <c r="E321" i="3" s="1"/>
  <c r="B321" i="3"/>
  <c r="C321" i="3" s="1"/>
  <c r="B322" i="3" l="1"/>
  <c r="C322" i="3" s="1"/>
  <c r="D322" i="3"/>
  <c r="E322" i="3" s="1"/>
  <c r="D323" i="3" l="1"/>
  <c r="E323" i="3" s="1"/>
  <c r="B323" i="3"/>
  <c r="C323" i="3" s="1"/>
  <c r="B324" i="3" l="1"/>
  <c r="C324" i="3" s="1"/>
  <c r="D324" i="3"/>
  <c r="E324" i="3" s="1"/>
  <c r="D325" i="3" l="1"/>
  <c r="E325" i="3" s="1"/>
  <c r="B325" i="3"/>
  <c r="C325" i="3" s="1"/>
  <c r="D326" i="3" l="1"/>
  <c r="E326" i="3" s="1"/>
  <c r="B326" i="3"/>
  <c r="C326" i="3" s="1"/>
  <c r="D327" i="3" l="1"/>
  <c r="E327" i="3" s="1"/>
  <c r="B327" i="3"/>
  <c r="C327" i="3" s="1"/>
  <c r="B328" i="3" l="1"/>
  <c r="C328" i="3" s="1"/>
  <c r="D328" i="3"/>
  <c r="E328" i="3" s="1"/>
  <c r="D329" i="3" l="1"/>
  <c r="E329" i="3" s="1"/>
  <c r="B329" i="3"/>
  <c r="C329" i="3" s="1"/>
  <c r="B330" i="3" l="1"/>
  <c r="C330" i="3" s="1"/>
  <c r="D330" i="3"/>
  <c r="E330" i="3" s="1"/>
  <c r="D331" i="3" l="1"/>
  <c r="E331" i="3" s="1"/>
  <c r="B331" i="3"/>
  <c r="C331" i="3" s="1"/>
  <c r="B332" i="3" l="1"/>
  <c r="C332" i="3" s="1"/>
  <c r="D332" i="3"/>
  <c r="E332" i="3" s="1"/>
  <c r="D333" i="3" l="1"/>
  <c r="E333" i="3" s="1"/>
  <c r="B333" i="3"/>
  <c r="C333" i="3" s="1"/>
  <c r="B334" i="3" l="1"/>
  <c r="C334" i="3" s="1"/>
  <c r="D334" i="3"/>
  <c r="E334" i="3" s="1"/>
  <c r="D335" i="3" l="1"/>
  <c r="E335" i="3" s="1"/>
  <c r="B335" i="3"/>
  <c r="C335" i="3" s="1"/>
  <c r="B336" i="3" l="1"/>
  <c r="C336" i="3" s="1"/>
  <c r="D336" i="3"/>
  <c r="E336" i="3" s="1"/>
  <c r="D337" i="3" l="1"/>
  <c r="E337" i="3" s="1"/>
  <c r="B337" i="3"/>
  <c r="C337" i="3" s="1"/>
  <c r="B338" i="3" l="1"/>
  <c r="C338" i="3" s="1"/>
  <c r="D338" i="3"/>
  <c r="E338" i="3" s="1"/>
  <c r="D339" i="3" l="1"/>
  <c r="E339" i="3" s="1"/>
  <c r="B339" i="3"/>
  <c r="C339" i="3" s="1"/>
  <c r="B340" i="3" l="1"/>
  <c r="C340" i="3" s="1"/>
  <c r="D340" i="3"/>
  <c r="E340" i="3" s="1"/>
  <c r="D341" i="3" l="1"/>
  <c r="E341" i="3" s="1"/>
  <c r="B341" i="3"/>
  <c r="C341" i="3" s="1"/>
  <c r="B342" i="3" l="1"/>
  <c r="C342" i="3" s="1"/>
  <c r="D342" i="3"/>
  <c r="E342" i="3" s="1"/>
  <c r="D343" i="3" l="1"/>
  <c r="E343" i="3" s="1"/>
  <c r="B343" i="3"/>
  <c r="C343" i="3" s="1"/>
  <c r="B344" i="3" l="1"/>
  <c r="C344" i="3" s="1"/>
  <c r="D344" i="3"/>
  <c r="E344" i="3" s="1"/>
  <c r="D345" i="3" l="1"/>
  <c r="E345" i="3" s="1"/>
  <c r="B345" i="3"/>
  <c r="C345" i="3" s="1"/>
  <c r="B346" i="3" l="1"/>
  <c r="C346" i="3" s="1"/>
  <c r="D346" i="3"/>
  <c r="E346" i="3" s="1"/>
  <c r="D347" i="3" l="1"/>
  <c r="E347" i="3" s="1"/>
  <c r="B347" i="3"/>
  <c r="C347" i="3" s="1"/>
  <c r="B348" i="3" l="1"/>
  <c r="C348" i="3" s="1"/>
  <c r="D348" i="3"/>
  <c r="E348" i="3" s="1"/>
  <c r="D349" i="3" l="1"/>
  <c r="E349" i="3" s="1"/>
  <c r="B349" i="3"/>
  <c r="C349" i="3" s="1"/>
  <c r="B350" i="3" l="1"/>
  <c r="C350" i="3" s="1"/>
  <c r="D350" i="3"/>
  <c r="E350" i="3" s="1"/>
  <c r="D351" i="3" l="1"/>
  <c r="E351" i="3" s="1"/>
  <c r="B351" i="3"/>
  <c r="C351" i="3" s="1"/>
  <c r="B352" i="3" l="1"/>
  <c r="C352" i="3" s="1"/>
  <c r="D352" i="3"/>
  <c r="E352" i="3" s="1"/>
  <c r="D353" i="3" l="1"/>
  <c r="E353" i="3" s="1"/>
  <c r="B353" i="3"/>
  <c r="C353" i="3" s="1"/>
  <c r="B354" i="3" l="1"/>
  <c r="C354" i="3" s="1"/>
  <c r="D354" i="3"/>
  <c r="E354" i="3" s="1"/>
  <c r="D355" i="3" l="1"/>
  <c r="E355" i="3" s="1"/>
  <c r="B355" i="3"/>
  <c r="C355" i="3" s="1"/>
  <c r="B356" i="3" l="1"/>
  <c r="C356" i="3" s="1"/>
  <c r="D356" i="3"/>
  <c r="E356" i="3" s="1"/>
  <c r="D357" i="3" l="1"/>
  <c r="E357" i="3" s="1"/>
  <c r="B357" i="3"/>
  <c r="C357" i="3" s="1"/>
  <c r="B358" i="3" l="1"/>
  <c r="C358" i="3" s="1"/>
  <c r="D358" i="3"/>
  <c r="E358" i="3" s="1"/>
  <c r="D359" i="3" l="1"/>
  <c r="E359" i="3" s="1"/>
  <c r="B359" i="3"/>
  <c r="C359" i="3" s="1"/>
  <c r="B360" i="3" l="1"/>
  <c r="C360" i="3" s="1"/>
  <c r="D360" i="3"/>
  <c r="E360" i="3" s="1"/>
  <c r="D361" i="3" l="1"/>
  <c r="E361" i="3" s="1"/>
  <c r="B361" i="3"/>
  <c r="C361" i="3" s="1"/>
  <c r="B362" i="3" l="1"/>
  <c r="C362" i="3" s="1"/>
  <c r="D362" i="3"/>
  <c r="E362" i="3" s="1"/>
  <c r="D363" i="3" l="1"/>
  <c r="E363" i="3" s="1"/>
  <c r="B363" i="3"/>
  <c r="C363" i="3" s="1"/>
  <c r="B364" i="3" l="1"/>
  <c r="C364" i="3" s="1"/>
  <c r="D364" i="3"/>
  <c r="E364" i="3" s="1"/>
  <c r="D365" i="3" l="1"/>
  <c r="E365" i="3" s="1"/>
  <c r="B365" i="3"/>
  <c r="C365" i="3" s="1"/>
  <c r="B366" i="3" l="1"/>
  <c r="C366" i="3" s="1"/>
  <c r="D366" i="3"/>
  <c r="E366" i="3" s="1"/>
  <c r="D367" i="3" l="1"/>
  <c r="E367" i="3" s="1"/>
  <c r="B367" i="3"/>
  <c r="C367" i="3" s="1"/>
  <c r="B368" i="3" l="1"/>
  <c r="C368" i="3" s="1"/>
  <c r="D368" i="3"/>
  <c r="E368" i="3" s="1"/>
  <c r="D369" i="3" l="1"/>
  <c r="E369" i="3" s="1"/>
  <c r="B369" i="3"/>
  <c r="C369" i="3" s="1"/>
  <c r="B370" i="3" l="1"/>
  <c r="C370" i="3" s="1"/>
  <c r="D370" i="3"/>
  <c r="E370" i="3" s="1"/>
  <c r="D371" i="3" l="1"/>
  <c r="E371" i="3" s="1"/>
  <c r="B371" i="3"/>
  <c r="C371" i="3" s="1"/>
  <c r="B372" i="3" l="1"/>
  <c r="C372" i="3" s="1"/>
  <c r="D372" i="3"/>
  <c r="E372" i="3" s="1"/>
  <c r="D373" i="3" l="1"/>
  <c r="E373" i="3" s="1"/>
  <c r="B373" i="3"/>
  <c r="C373" i="3" s="1"/>
  <c r="B374" i="3" l="1"/>
  <c r="C374" i="3" s="1"/>
  <c r="D374" i="3"/>
  <c r="E374" i="3" s="1"/>
  <c r="D375" i="3" l="1"/>
  <c r="E375" i="3" s="1"/>
  <c r="B375" i="3"/>
  <c r="C375" i="3" s="1"/>
  <c r="B376" i="3" l="1"/>
  <c r="C376" i="3" s="1"/>
  <c r="D376" i="3"/>
  <c r="E376" i="3" s="1"/>
  <c r="D377" i="3" l="1"/>
  <c r="E377" i="3" s="1"/>
  <c r="B377" i="3"/>
  <c r="C377" i="3" s="1"/>
  <c r="B378" i="3" l="1"/>
  <c r="C378" i="3" s="1"/>
  <c r="D378" i="3"/>
  <c r="E378" i="3" s="1"/>
  <c r="D379" i="3" l="1"/>
  <c r="E379" i="3" s="1"/>
  <c r="B379" i="3"/>
  <c r="C379" i="3" s="1"/>
  <c r="B380" i="3" l="1"/>
  <c r="C380" i="3" s="1"/>
  <c r="D380" i="3"/>
  <c r="E380" i="3" s="1"/>
  <c r="D381" i="3" l="1"/>
  <c r="E381" i="3" s="1"/>
  <c r="B381" i="3"/>
  <c r="C381" i="3" s="1"/>
  <c r="B382" i="3" l="1"/>
  <c r="C382" i="3" s="1"/>
  <c r="D382" i="3"/>
  <c r="E382" i="3" s="1"/>
  <c r="D383" i="3" l="1"/>
  <c r="E383" i="3" s="1"/>
  <c r="B383" i="3"/>
  <c r="C383" i="3" s="1"/>
  <c r="B384" i="3" l="1"/>
  <c r="C384" i="3" s="1"/>
  <c r="D384" i="3"/>
  <c r="E384" i="3" s="1"/>
  <c r="D385" i="3" l="1"/>
  <c r="E385" i="3" s="1"/>
  <c r="B385" i="3"/>
  <c r="C385" i="3" s="1"/>
  <c r="B386" i="3" l="1"/>
  <c r="C386" i="3" s="1"/>
  <c r="D386" i="3"/>
  <c r="E386" i="3" s="1"/>
  <c r="D387" i="3" l="1"/>
  <c r="E387" i="3" s="1"/>
  <c r="B387" i="3"/>
  <c r="C387" i="3" s="1"/>
  <c r="B388" i="3" l="1"/>
  <c r="C388" i="3" s="1"/>
  <c r="D388" i="3"/>
  <c r="E388" i="3" s="1"/>
  <c r="D389" i="3" l="1"/>
  <c r="E389" i="3" s="1"/>
  <c r="B389" i="3"/>
  <c r="C389" i="3" s="1"/>
  <c r="B390" i="3" l="1"/>
  <c r="C390" i="3" s="1"/>
  <c r="D390" i="3"/>
  <c r="E390" i="3" s="1"/>
  <c r="D391" i="3" l="1"/>
  <c r="E391" i="3" s="1"/>
  <c r="B391" i="3"/>
  <c r="C391" i="3" s="1"/>
  <c r="B392" i="3" l="1"/>
  <c r="C392" i="3" s="1"/>
  <c r="D392" i="3"/>
  <c r="E392" i="3" s="1"/>
  <c r="D393" i="3" l="1"/>
  <c r="E393" i="3" s="1"/>
  <c r="B393" i="3"/>
  <c r="C393" i="3" s="1"/>
  <c r="B394" i="3" l="1"/>
  <c r="C394" i="3" s="1"/>
  <c r="D394" i="3"/>
  <c r="E394" i="3" s="1"/>
  <c r="D395" i="3" l="1"/>
  <c r="E395" i="3" s="1"/>
  <c r="B395" i="3"/>
  <c r="C395" i="3" s="1"/>
  <c r="B396" i="3" l="1"/>
  <c r="C396" i="3" s="1"/>
  <c r="D396" i="3"/>
  <c r="E396" i="3" s="1"/>
  <c r="D397" i="3" l="1"/>
  <c r="E397" i="3" s="1"/>
  <c r="B397" i="3"/>
  <c r="C397" i="3" s="1"/>
  <c r="B398" i="3" l="1"/>
  <c r="C398" i="3" s="1"/>
  <c r="D398" i="3"/>
  <c r="E398" i="3" s="1"/>
  <c r="D399" i="3" l="1"/>
  <c r="E399" i="3" s="1"/>
  <c r="B399" i="3"/>
  <c r="C399" i="3" s="1"/>
  <c r="B400" i="3" l="1"/>
  <c r="C400" i="3" s="1"/>
  <c r="D400" i="3"/>
  <c r="E400" i="3" s="1"/>
  <c r="D401" i="3" l="1"/>
  <c r="E401" i="3" s="1"/>
  <c r="B401" i="3"/>
  <c r="C401" i="3" s="1"/>
  <c r="B402" i="3" l="1"/>
  <c r="C402" i="3" s="1"/>
  <c r="D402" i="3"/>
  <c r="E402" i="3" s="1"/>
  <c r="D403" i="3" l="1"/>
  <c r="E403" i="3" s="1"/>
  <c r="B403" i="3"/>
  <c r="C403" i="3" s="1"/>
  <c r="B404" i="3" l="1"/>
  <c r="C404" i="3" s="1"/>
  <c r="D404" i="3"/>
  <c r="E404" i="3" s="1"/>
  <c r="D405" i="3" l="1"/>
  <c r="E405" i="3" s="1"/>
  <c r="B405" i="3"/>
  <c r="C405" i="3" s="1"/>
  <c r="B406" i="3" l="1"/>
  <c r="C406" i="3" s="1"/>
  <c r="D406" i="3"/>
  <c r="E406" i="3" s="1"/>
  <c r="D407" i="3" l="1"/>
  <c r="E407" i="3" s="1"/>
  <c r="B407" i="3"/>
  <c r="C407" i="3" s="1"/>
  <c r="B408" i="3" l="1"/>
  <c r="C408" i="3" s="1"/>
  <c r="D408" i="3"/>
  <c r="E408" i="3" s="1"/>
  <c r="D409" i="3" l="1"/>
  <c r="E409" i="3" s="1"/>
  <c r="B409" i="3"/>
  <c r="C409" i="3" s="1"/>
  <c r="B410" i="3" l="1"/>
  <c r="C410" i="3" s="1"/>
  <c r="D410" i="3"/>
  <c r="E410" i="3" s="1"/>
  <c r="D411" i="3" l="1"/>
  <c r="E411" i="3" s="1"/>
  <c r="B411" i="3"/>
  <c r="C411" i="3" s="1"/>
  <c r="B412" i="3" l="1"/>
  <c r="C412" i="3" s="1"/>
  <c r="D412" i="3"/>
  <c r="E412" i="3" s="1"/>
  <c r="D413" i="3" l="1"/>
  <c r="E413" i="3" s="1"/>
  <c r="B413" i="3"/>
  <c r="C413" i="3" s="1"/>
  <c r="B414" i="3" l="1"/>
  <c r="C414" i="3" s="1"/>
  <c r="D414" i="3"/>
  <c r="E414" i="3" s="1"/>
  <c r="D415" i="3" l="1"/>
  <c r="E415" i="3" s="1"/>
  <c r="B415" i="3"/>
  <c r="C415" i="3" s="1"/>
  <c r="B416" i="3" l="1"/>
  <c r="C416" i="3" s="1"/>
  <c r="D416" i="3"/>
  <c r="E416" i="3" s="1"/>
  <c r="D417" i="3" l="1"/>
  <c r="E417" i="3" s="1"/>
  <c r="B417" i="3"/>
  <c r="C417" i="3" s="1"/>
  <c r="B418" i="3" l="1"/>
  <c r="C418" i="3" s="1"/>
  <c r="D418" i="3"/>
  <c r="E418" i="3" s="1"/>
  <c r="D419" i="3" l="1"/>
  <c r="E419" i="3" s="1"/>
  <c r="B419" i="3"/>
  <c r="C419" i="3" s="1"/>
  <c r="B420" i="3" l="1"/>
  <c r="C420" i="3" s="1"/>
  <c r="D420" i="3"/>
  <c r="E420" i="3" s="1"/>
  <c r="D421" i="3" l="1"/>
  <c r="E421" i="3" s="1"/>
  <c r="B421" i="3"/>
  <c r="C421" i="3" s="1"/>
  <c r="B422" i="3" l="1"/>
  <c r="C422" i="3" s="1"/>
  <c r="D422" i="3"/>
  <c r="E422" i="3" s="1"/>
  <c r="D423" i="3" l="1"/>
  <c r="E423" i="3" s="1"/>
  <c r="B423" i="3"/>
  <c r="C423" i="3" s="1"/>
  <c r="B424" i="3" l="1"/>
  <c r="C424" i="3" s="1"/>
  <c r="D424" i="3"/>
  <c r="E424" i="3" s="1"/>
  <c r="D425" i="3" l="1"/>
  <c r="E425" i="3" s="1"/>
  <c r="B425" i="3"/>
  <c r="C425" i="3" s="1"/>
  <c r="B426" i="3" l="1"/>
  <c r="C426" i="3" s="1"/>
  <c r="D426" i="3"/>
  <c r="E426" i="3" s="1"/>
  <c r="D427" i="3" l="1"/>
  <c r="E427" i="3" s="1"/>
  <c r="B427" i="3"/>
  <c r="C427" i="3" s="1"/>
  <c r="B428" i="3" l="1"/>
  <c r="C428" i="3" s="1"/>
  <c r="D428" i="3"/>
  <c r="E428" i="3" s="1"/>
  <c r="D429" i="3" l="1"/>
  <c r="E429" i="3" s="1"/>
  <c r="B429" i="3"/>
  <c r="C429" i="3" s="1"/>
  <c r="B430" i="3" l="1"/>
  <c r="C430" i="3" s="1"/>
  <c r="D430" i="3"/>
  <c r="E430" i="3" s="1"/>
  <c r="D431" i="3" l="1"/>
  <c r="E431" i="3" s="1"/>
  <c r="B431" i="3"/>
  <c r="C431" i="3" s="1"/>
  <c r="B432" i="3" l="1"/>
  <c r="C432" i="3" s="1"/>
  <c r="D432" i="3"/>
  <c r="E432" i="3" s="1"/>
  <c r="D433" i="3" l="1"/>
  <c r="E433" i="3" s="1"/>
  <c r="B433" i="3"/>
  <c r="C433" i="3" s="1"/>
  <c r="B434" i="3" l="1"/>
  <c r="C434" i="3" s="1"/>
  <c r="D434" i="3"/>
  <c r="E434" i="3" s="1"/>
  <c r="D435" i="3" l="1"/>
  <c r="E435" i="3" s="1"/>
  <c r="B435" i="3"/>
  <c r="C435" i="3" s="1"/>
  <c r="B436" i="3" l="1"/>
  <c r="C436" i="3" s="1"/>
  <c r="D436" i="3"/>
  <c r="E436" i="3" s="1"/>
  <c r="D437" i="3" l="1"/>
  <c r="E437" i="3" s="1"/>
  <c r="B437" i="3"/>
  <c r="C437" i="3" s="1"/>
  <c r="B438" i="3" l="1"/>
  <c r="C438" i="3" s="1"/>
  <c r="D438" i="3"/>
  <c r="E438" i="3" s="1"/>
  <c r="D439" i="3" l="1"/>
  <c r="E439" i="3" s="1"/>
  <c r="B439" i="3"/>
  <c r="C439" i="3" s="1"/>
  <c r="B440" i="3" l="1"/>
  <c r="C440" i="3" s="1"/>
  <c r="D440" i="3"/>
  <c r="E440" i="3" s="1"/>
  <c r="D441" i="3" l="1"/>
  <c r="E441" i="3" s="1"/>
  <c r="B441" i="3"/>
  <c r="C441" i="3" s="1"/>
  <c r="B442" i="3" l="1"/>
  <c r="C442" i="3" s="1"/>
  <c r="D442" i="3"/>
  <c r="E442" i="3" s="1"/>
  <c r="D443" i="3" l="1"/>
  <c r="E443" i="3" s="1"/>
  <c r="B443" i="3"/>
  <c r="C443" i="3" s="1"/>
  <c r="B444" i="3" l="1"/>
  <c r="C444" i="3" s="1"/>
  <c r="D444" i="3"/>
  <c r="E444" i="3" s="1"/>
  <c r="D445" i="3" l="1"/>
  <c r="E445" i="3" s="1"/>
  <c r="B445" i="3"/>
  <c r="C445" i="3" s="1"/>
  <c r="B446" i="3" l="1"/>
  <c r="C446" i="3" s="1"/>
  <c r="D446" i="3"/>
  <c r="E446" i="3" s="1"/>
  <c r="D447" i="3" l="1"/>
  <c r="E447" i="3" s="1"/>
  <c r="B447" i="3"/>
  <c r="C447" i="3" s="1"/>
  <c r="B448" i="3" l="1"/>
  <c r="C448" i="3" s="1"/>
  <c r="D448" i="3"/>
  <c r="E448" i="3" s="1"/>
  <c r="D449" i="3" l="1"/>
  <c r="E449" i="3" s="1"/>
  <c r="B449" i="3"/>
  <c r="C449" i="3" s="1"/>
  <c r="B450" i="3" l="1"/>
  <c r="C450" i="3" s="1"/>
  <c r="D450" i="3"/>
  <c r="E450" i="3" s="1"/>
  <c r="D451" i="3" l="1"/>
  <c r="E451" i="3" s="1"/>
  <c r="B451" i="3"/>
  <c r="C451" i="3" s="1"/>
  <c r="B452" i="3" l="1"/>
  <c r="C452" i="3" s="1"/>
  <c r="D452" i="3"/>
  <c r="E452" i="3" s="1"/>
  <c r="D2" i="2" l="1"/>
  <c r="E2" i="2" s="1"/>
  <c r="B2" i="2"/>
  <c r="C2" i="2" s="1"/>
  <c r="F2" i="2" s="1"/>
  <c r="J2" i="2" l="1"/>
  <c r="D3" i="2"/>
  <c r="E3" i="2" s="1"/>
  <c r="B3" i="2"/>
  <c r="C3" i="2" s="1"/>
  <c r="F3" i="2" s="1"/>
  <c r="B4" i="2" l="1"/>
  <c r="C4" i="2" s="1"/>
  <c r="F4" i="2" s="1"/>
  <c r="D4" i="2"/>
  <c r="E4" i="2" s="1"/>
  <c r="J3" i="2"/>
  <c r="B5" i="2" l="1"/>
  <c r="C5" i="2" s="1"/>
  <c r="F5" i="2" s="1"/>
  <c r="D5" i="2"/>
  <c r="E5" i="2" s="1"/>
  <c r="J4" i="2"/>
  <c r="D6" i="2" l="1"/>
  <c r="E6" i="2" s="1"/>
  <c r="B6" i="2"/>
  <c r="C6" i="2" s="1"/>
  <c r="F6" i="2" s="1"/>
  <c r="J5" i="2"/>
  <c r="D7" i="2" l="1"/>
  <c r="E7" i="2" s="1"/>
  <c r="B7" i="2"/>
  <c r="C7" i="2" s="1"/>
  <c r="F7" i="2" s="1"/>
  <c r="J6" i="2"/>
  <c r="B8" i="2" l="1"/>
  <c r="C8" i="2" s="1"/>
  <c r="F8" i="2" s="1"/>
  <c r="D8" i="2"/>
  <c r="E8" i="2" s="1"/>
  <c r="J7" i="2"/>
  <c r="B9" i="2" l="1"/>
  <c r="C9" i="2" s="1"/>
  <c r="F9" i="2" s="1"/>
  <c r="D9" i="2"/>
  <c r="E9" i="2" s="1"/>
  <c r="J8" i="2"/>
  <c r="D10" i="2" l="1"/>
  <c r="E10" i="2" s="1"/>
  <c r="B10" i="2"/>
  <c r="C10" i="2" s="1"/>
  <c r="F10" i="2" s="1"/>
  <c r="J9" i="2"/>
  <c r="J10" i="2" l="1"/>
  <c r="D11" i="2"/>
  <c r="E11" i="2" s="1"/>
  <c r="B11" i="2"/>
  <c r="C11" i="2" s="1"/>
  <c r="F11" i="2" s="1"/>
  <c r="J11" i="2" l="1"/>
  <c r="B12" i="2"/>
  <c r="C12" i="2" s="1"/>
  <c r="F12" i="2" s="1"/>
  <c r="D12" i="2"/>
  <c r="E12" i="2" s="1"/>
  <c r="B13" i="2" l="1"/>
  <c r="C13" i="2" s="1"/>
  <c r="F13" i="2" s="1"/>
  <c r="D13" i="2"/>
  <c r="E13" i="2" s="1"/>
  <c r="J12" i="2"/>
  <c r="D14" i="2" l="1"/>
  <c r="E14" i="2" s="1"/>
  <c r="B14" i="2"/>
  <c r="C14" i="2" s="1"/>
  <c r="F14" i="2" s="1"/>
  <c r="J13" i="2"/>
  <c r="J14" i="2" l="1"/>
  <c r="D15" i="2"/>
  <c r="E15" i="2" s="1"/>
  <c r="B15" i="2"/>
  <c r="C15" i="2" s="1"/>
  <c r="F15" i="2" s="1"/>
  <c r="J15" i="2" l="1"/>
  <c r="B16" i="2"/>
  <c r="C16" i="2" s="1"/>
  <c r="F16" i="2" s="1"/>
  <c r="D16" i="2"/>
  <c r="E16" i="2" s="1"/>
  <c r="B17" i="2" l="1"/>
  <c r="C17" i="2" s="1"/>
  <c r="F17" i="2" s="1"/>
  <c r="D17" i="2"/>
  <c r="E17" i="2" s="1"/>
  <c r="J16" i="2"/>
  <c r="J17" i="2" l="1"/>
  <c r="D18" i="2"/>
  <c r="E18" i="2" s="1"/>
  <c r="B18" i="2"/>
  <c r="C18" i="2" s="1"/>
  <c r="F18" i="2" s="1"/>
  <c r="D19" i="2" l="1"/>
  <c r="E19" i="2" s="1"/>
  <c r="B19" i="2"/>
  <c r="C19" i="2" s="1"/>
  <c r="F19" i="2" s="1"/>
  <c r="J18" i="2"/>
  <c r="B20" i="2" l="1"/>
  <c r="C20" i="2" s="1"/>
  <c r="F20" i="2" s="1"/>
  <c r="D20" i="2"/>
  <c r="E20" i="2" s="1"/>
  <c r="J19" i="2"/>
  <c r="B21" i="2" l="1"/>
  <c r="C21" i="2" s="1"/>
  <c r="F21" i="2" s="1"/>
  <c r="D21" i="2"/>
  <c r="E21" i="2" s="1"/>
  <c r="J20" i="2"/>
  <c r="D22" i="2" l="1"/>
  <c r="E22" i="2" s="1"/>
  <c r="B22" i="2"/>
  <c r="C22" i="2" s="1"/>
  <c r="F22" i="2" s="1"/>
  <c r="J21" i="2"/>
  <c r="J22" i="2" l="1"/>
  <c r="D23" i="2"/>
  <c r="E23" i="2" s="1"/>
  <c r="B23" i="2"/>
  <c r="C23" i="2" s="1"/>
  <c r="F23" i="2" s="1"/>
  <c r="B24" i="2" l="1"/>
  <c r="C24" i="2" s="1"/>
  <c r="F24" i="2" s="1"/>
  <c r="D24" i="2"/>
  <c r="E24" i="2" s="1"/>
  <c r="J23" i="2"/>
  <c r="J24" i="2" l="1"/>
  <c r="B25" i="2"/>
  <c r="C25" i="2" s="1"/>
  <c r="F25" i="2" s="1"/>
  <c r="D25" i="2"/>
  <c r="E25" i="2" s="1"/>
  <c r="J25" i="2" l="1"/>
  <c r="D26" i="2"/>
  <c r="E26" i="2" s="1"/>
  <c r="B26" i="2"/>
  <c r="C26" i="2" s="1"/>
  <c r="F26" i="2" s="1"/>
  <c r="J26" i="2" l="1"/>
  <c r="D27" i="2"/>
  <c r="E27" i="2" s="1"/>
  <c r="B27" i="2"/>
  <c r="C27" i="2" s="1"/>
  <c r="F27" i="2" s="1"/>
  <c r="B28" i="2" l="1"/>
  <c r="C28" i="2" s="1"/>
  <c r="F28" i="2" s="1"/>
  <c r="D28" i="2"/>
  <c r="E28" i="2" s="1"/>
  <c r="J27" i="2"/>
  <c r="J28" i="2" l="1"/>
  <c r="B29" i="2"/>
  <c r="C29" i="2" s="1"/>
  <c r="F29" i="2" s="1"/>
  <c r="D29" i="2"/>
  <c r="E29" i="2" s="1"/>
  <c r="D30" i="2" l="1"/>
  <c r="E30" i="2" s="1"/>
  <c r="B30" i="2"/>
  <c r="C30" i="2" s="1"/>
  <c r="F30" i="2" s="1"/>
  <c r="J29" i="2"/>
  <c r="J30" i="2" l="1"/>
  <c r="D31" i="2"/>
  <c r="E31" i="2" s="1"/>
  <c r="B31" i="2"/>
  <c r="C31" i="2" s="1"/>
  <c r="F31" i="2" s="1"/>
  <c r="B32" i="2" l="1"/>
  <c r="C32" i="2" s="1"/>
  <c r="F32" i="2" s="1"/>
  <c r="D32" i="2"/>
  <c r="E32" i="2" s="1"/>
  <c r="J31" i="2"/>
  <c r="B33" i="2" l="1"/>
  <c r="C33" i="2" s="1"/>
  <c r="F33" i="2" s="1"/>
  <c r="D33" i="2"/>
  <c r="E33" i="2" s="1"/>
  <c r="J32" i="2"/>
  <c r="D34" i="2" l="1"/>
  <c r="E34" i="2" s="1"/>
  <c r="B34" i="2"/>
  <c r="C34" i="2" s="1"/>
  <c r="F34" i="2" s="1"/>
  <c r="J33" i="2"/>
  <c r="J34" i="2" l="1"/>
  <c r="D35" i="2"/>
  <c r="E35" i="2" s="1"/>
  <c r="B35" i="2"/>
  <c r="C35" i="2" s="1"/>
  <c r="F35" i="2" s="1"/>
  <c r="J35" i="2" l="1"/>
  <c r="B36" i="2"/>
  <c r="C36" i="2" s="1"/>
  <c r="F36" i="2" s="1"/>
  <c r="D36" i="2"/>
  <c r="E36" i="2" s="1"/>
  <c r="J36" i="2" l="1"/>
  <c r="B37" i="2"/>
  <c r="C37" i="2" s="1"/>
  <c r="F37" i="2" s="1"/>
  <c r="D37" i="2"/>
  <c r="E37" i="2" s="1"/>
  <c r="B38" i="2" l="1"/>
  <c r="C38" i="2" s="1"/>
  <c r="F38" i="2" s="1"/>
  <c r="D38" i="2"/>
  <c r="E38" i="2" s="1"/>
  <c r="J37" i="2"/>
  <c r="J38" i="2" l="1"/>
  <c r="D39" i="2"/>
  <c r="E39" i="2" s="1"/>
  <c r="B39" i="2"/>
  <c r="C39" i="2" s="1"/>
  <c r="F39" i="2" s="1"/>
  <c r="J39" i="2" l="1"/>
  <c r="B40" i="2"/>
  <c r="C40" i="2" s="1"/>
  <c r="F40" i="2" s="1"/>
  <c r="D40" i="2"/>
  <c r="E40" i="2" s="1"/>
  <c r="J40" i="2" l="1"/>
  <c r="B41" i="2"/>
  <c r="C41" i="2" s="1"/>
  <c r="F41" i="2" s="1"/>
  <c r="D41" i="2"/>
  <c r="E41" i="2" s="1"/>
  <c r="B42" i="2" l="1"/>
  <c r="C42" i="2" s="1"/>
  <c r="F42" i="2" s="1"/>
  <c r="D42" i="2"/>
  <c r="E42" i="2" s="1"/>
  <c r="J41" i="2"/>
  <c r="J42" i="2" l="1"/>
  <c r="D43" i="2"/>
  <c r="E43" i="2" s="1"/>
  <c r="B43" i="2"/>
  <c r="C43" i="2" s="1"/>
  <c r="F43" i="2" s="1"/>
  <c r="J43" i="2" l="1"/>
  <c r="B44" i="2"/>
  <c r="C44" i="2" s="1"/>
  <c r="F44" i="2" s="1"/>
  <c r="D44" i="2"/>
  <c r="E44" i="2" s="1"/>
  <c r="J44" i="2" l="1"/>
  <c r="B45" i="2"/>
  <c r="C45" i="2" s="1"/>
  <c r="F45" i="2" s="1"/>
  <c r="D45" i="2"/>
  <c r="E45" i="2" s="1"/>
  <c r="B46" i="2" l="1"/>
  <c r="C46" i="2" s="1"/>
  <c r="F46" i="2" s="1"/>
  <c r="D46" i="2"/>
  <c r="E46" i="2" s="1"/>
  <c r="J45" i="2"/>
  <c r="J46" i="2" l="1"/>
  <c r="D47" i="2"/>
  <c r="E47" i="2" s="1"/>
  <c r="B47" i="2"/>
  <c r="C47" i="2" s="1"/>
  <c r="F47" i="2" s="1"/>
  <c r="J47" i="2" l="1"/>
  <c r="B48" i="2"/>
  <c r="C48" i="2" s="1"/>
  <c r="F48" i="2" s="1"/>
  <c r="D48" i="2"/>
  <c r="E48" i="2" s="1"/>
  <c r="B49" i="2" l="1"/>
  <c r="C49" i="2" s="1"/>
  <c r="F49" i="2" s="1"/>
  <c r="D49" i="2"/>
  <c r="E49" i="2" s="1"/>
  <c r="J48" i="2"/>
  <c r="B50" i="2" l="1"/>
  <c r="C50" i="2" s="1"/>
  <c r="F50" i="2" s="1"/>
  <c r="D50" i="2"/>
  <c r="E50" i="2" s="1"/>
  <c r="J49" i="2"/>
  <c r="J50" i="2" l="1"/>
  <c r="D51" i="2"/>
  <c r="E51" i="2" s="1"/>
  <c r="B51" i="2"/>
  <c r="C51" i="2" s="1"/>
  <c r="F51" i="2" s="1"/>
  <c r="B52" i="2" l="1"/>
  <c r="C52" i="2" s="1"/>
  <c r="F52" i="2" s="1"/>
  <c r="D52" i="2"/>
  <c r="E52" i="2" s="1"/>
  <c r="J51" i="2"/>
  <c r="B53" i="2" l="1"/>
  <c r="C53" i="2" s="1"/>
  <c r="F53" i="2" s="1"/>
  <c r="D53" i="2"/>
  <c r="E53" i="2" s="1"/>
  <c r="J52" i="2"/>
  <c r="B54" i="2" l="1"/>
  <c r="C54" i="2" s="1"/>
  <c r="F54" i="2" s="1"/>
  <c r="D54" i="2"/>
  <c r="E54" i="2" s="1"/>
  <c r="J53" i="2"/>
  <c r="B55" i="2" l="1"/>
  <c r="C55" i="2" s="1"/>
  <c r="F55" i="2" s="1"/>
  <c r="D55" i="2"/>
  <c r="E55" i="2" s="1"/>
  <c r="J54" i="2"/>
  <c r="J55" i="2" l="1"/>
  <c r="B56" i="2"/>
  <c r="C56" i="2" s="1"/>
  <c r="F56" i="2" s="1"/>
  <c r="D56" i="2"/>
  <c r="E56" i="2" s="1"/>
  <c r="B57" i="2" l="1"/>
  <c r="C57" i="2" s="1"/>
  <c r="F57" i="2" s="1"/>
  <c r="D57" i="2"/>
  <c r="E57" i="2" s="1"/>
  <c r="J56" i="2"/>
  <c r="B58" i="2" l="1"/>
  <c r="C58" i="2" s="1"/>
  <c r="F58" i="2" s="1"/>
  <c r="D58" i="2"/>
  <c r="E58" i="2" s="1"/>
  <c r="J57" i="2"/>
  <c r="J58" i="2" l="1"/>
  <c r="D59" i="2"/>
  <c r="E59" i="2" s="1"/>
  <c r="B59" i="2"/>
  <c r="C59" i="2" s="1"/>
  <c r="F59" i="2" s="1"/>
  <c r="J59" i="2" l="1"/>
  <c r="B60" i="2"/>
  <c r="C60" i="2" s="1"/>
  <c r="F60" i="2" s="1"/>
  <c r="D60" i="2"/>
  <c r="E60" i="2" s="1"/>
  <c r="J60" i="2" l="1"/>
  <c r="B61" i="2"/>
  <c r="C61" i="2" s="1"/>
  <c r="F61" i="2" s="1"/>
  <c r="D61" i="2"/>
  <c r="E61" i="2" s="1"/>
  <c r="J61" i="2" l="1"/>
  <c r="B62" i="2"/>
  <c r="C62" i="2" s="1"/>
  <c r="F62" i="2" s="1"/>
  <c r="D62" i="2"/>
  <c r="E62" i="2" s="1"/>
  <c r="B63" i="2" l="1"/>
  <c r="C63" i="2" s="1"/>
  <c r="F63" i="2" s="1"/>
  <c r="D63" i="2"/>
  <c r="E63" i="2" s="1"/>
  <c r="J62" i="2"/>
  <c r="J63" i="2" l="1"/>
  <c r="B64" i="2"/>
  <c r="C64" i="2" s="1"/>
  <c r="F64" i="2" s="1"/>
  <c r="D64" i="2"/>
  <c r="E64" i="2" s="1"/>
  <c r="J64" i="2" l="1"/>
  <c r="B65" i="2"/>
  <c r="C65" i="2" s="1"/>
  <c r="F65" i="2" s="1"/>
  <c r="D65" i="2"/>
  <c r="E65" i="2" s="1"/>
  <c r="B66" i="2" l="1"/>
  <c r="C66" i="2" s="1"/>
  <c r="F66" i="2" s="1"/>
  <c r="D66" i="2"/>
  <c r="E66" i="2" s="1"/>
  <c r="J65" i="2"/>
  <c r="J66" i="2" l="1"/>
  <c r="D67" i="2"/>
  <c r="E67" i="2" s="1"/>
  <c r="B67" i="2"/>
  <c r="C67" i="2" s="1"/>
  <c r="F67" i="2" s="1"/>
  <c r="J67" i="2" l="1"/>
  <c r="B68" i="2"/>
  <c r="C68" i="2" s="1"/>
  <c r="F68" i="2" s="1"/>
  <c r="D68" i="2"/>
  <c r="E68" i="2" s="1"/>
  <c r="B69" i="2" l="1"/>
  <c r="C69" i="2" s="1"/>
  <c r="F69" i="2" s="1"/>
  <c r="D69" i="2"/>
  <c r="E69" i="2" s="1"/>
  <c r="J68" i="2"/>
  <c r="B70" i="2" l="1"/>
  <c r="C70" i="2" s="1"/>
  <c r="F70" i="2" s="1"/>
  <c r="D70" i="2"/>
  <c r="E70" i="2" s="1"/>
  <c r="J69" i="2"/>
  <c r="J70" i="2" l="1"/>
  <c r="B71" i="2"/>
  <c r="C71" i="2" s="1"/>
  <c r="F71" i="2" s="1"/>
  <c r="D71" i="2"/>
  <c r="E71" i="2" s="1"/>
  <c r="J71" i="2" l="1"/>
  <c r="D72" i="2"/>
  <c r="E72" i="2" s="1"/>
  <c r="B72" i="2"/>
  <c r="C72" i="2" s="1"/>
  <c r="F72" i="2" s="1"/>
  <c r="J72" i="2" l="1"/>
  <c r="B73" i="2"/>
  <c r="C73" i="2" s="1"/>
  <c r="F73" i="2" s="1"/>
  <c r="D73" i="2"/>
  <c r="E73" i="2" s="1"/>
  <c r="J73" i="2" l="1"/>
  <c r="B74" i="2"/>
  <c r="C74" i="2" s="1"/>
  <c r="F74" i="2" s="1"/>
  <c r="D74" i="2"/>
  <c r="E74" i="2" s="1"/>
  <c r="J74" i="2" l="1"/>
  <c r="B75" i="2"/>
  <c r="C75" i="2" s="1"/>
  <c r="F75" i="2" s="1"/>
  <c r="D75" i="2"/>
  <c r="E75" i="2" s="1"/>
  <c r="J75" i="2" l="1"/>
  <c r="D76" i="2"/>
  <c r="E76" i="2" s="1"/>
  <c r="B76" i="2"/>
  <c r="C76" i="2" s="1"/>
  <c r="F76" i="2" s="1"/>
  <c r="D77" i="2" l="1"/>
  <c r="E77" i="2" s="1"/>
  <c r="B77" i="2"/>
  <c r="C77" i="2" s="1"/>
  <c r="F77" i="2" s="1"/>
  <c r="J76" i="2"/>
  <c r="J77" i="2" l="1"/>
  <c r="B78" i="2"/>
  <c r="C78" i="2" s="1"/>
  <c r="F78" i="2" s="1"/>
  <c r="D78" i="2"/>
  <c r="E78" i="2" s="1"/>
  <c r="J78" i="2" l="1"/>
  <c r="D79" i="2"/>
  <c r="E79" i="2" s="1"/>
  <c r="B79" i="2"/>
  <c r="C79" i="2" s="1"/>
  <c r="F79" i="2" s="1"/>
  <c r="D80" i="2" l="1"/>
  <c r="E80" i="2" s="1"/>
  <c r="B80" i="2"/>
  <c r="C80" i="2" s="1"/>
  <c r="F80" i="2" s="1"/>
  <c r="J79" i="2"/>
  <c r="B81" i="2" l="1"/>
  <c r="C81" i="2" s="1"/>
  <c r="F81" i="2" s="1"/>
  <c r="D81" i="2"/>
  <c r="E81" i="2" s="1"/>
  <c r="J80" i="2"/>
  <c r="D82" i="2" l="1"/>
  <c r="E82" i="2" s="1"/>
  <c r="B82" i="2"/>
  <c r="C82" i="2" s="1"/>
  <c r="F82" i="2" s="1"/>
  <c r="J81" i="2"/>
  <c r="J82" i="2" l="1"/>
  <c r="D83" i="2"/>
  <c r="E83" i="2" s="1"/>
  <c r="B83" i="2"/>
  <c r="C83" i="2" s="1"/>
  <c r="F83" i="2" s="1"/>
  <c r="D84" i="2" l="1"/>
  <c r="E84" i="2" s="1"/>
  <c r="B84" i="2"/>
  <c r="C84" i="2" s="1"/>
  <c r="F84" i="2" s="1"/>
  <c r="J83" i="2"/>
  <c r="B85" i="2" l="1"/>
  <c r="C85" i="2" s="1"/>
  <c r="F85" i="2" s="1"/>
  <c r="D85" i="2"/>
  <c r="E85" i="2" s="1"/>
  <c r="J84" i="2"/>
  <c r="J85" i="2" l="1"/>
  <c r="D86" i="2"/>
  <c r="E86" i="2" s="1"/>
  <c r="B86" i="2"/>
  <c r="C86" i="2" s="1"/>
  <c r="F86" i="2" s="1"/>
  <c r="J86" i="2" l="1"/>
  <c r="D87" i="2"/>
  <c r="E87" i="2" s="1"/>
  <c r="B87" i="2"/>
  <c r="C87" i="2" s="1"/>
  <c r="F87" i="2" s="1"/>
  <c r="D88" i="2" l="1"/>
  <c r="E88" i="2" s="1"/>
  <c r="B88" i="2"/>
  <c r="C88" i="2" s="1"/>
  <c r="F88" i="2" s="1"/>
  <c r="J87" i="2"/>
  <c r="B89" i="2" l="1"/>
  <c r="C89" i="2" s="1"/>
  <c r="F89" i="2" s="1"/>
  <c r="D89" i="2"/>
  <c r="E89" i="2" s="1"/>
  <c r="J88" i="2"/>
  <c r="D90" i="2" l="1"/>
  <c r="E90" i="2" s="1"/>
  <c r="B90" i="2"/>
  <c r="C90" i="2" s="1"/>
  <c r="F90" i="2" s="1"/>
  <c r="J89" i="2"/>
  <c r="D91" i="2" l="1"/>
  <c r="E91" i="2" s="1"/>
  <c r="B91" i="2"/>
  <c r="C91" i="2" s="1"/>
  <c r="F91" i="2" s="1"/>
  <c r="J90" i="2"/>
  <c r="D92" i="2" l="1"/>
  <c r="E92" i="2" s="1"/>
  <c r="B92" i="2"/>
  <c r="C92" i="2" s="1"/>
  <c r="F92" i="2" s="1"/>
  <c r="J91" i="2"/>
  <c r="J92" i="2" l="1"/>
  <c r="B93" i="2"/>
  <c r="C93" i="2" s="1"/>
  <c r="F93" i="2" s="1"/>
  <c r="D93" i="2"/>
  <c r="E93" i="2" s="1"/>
  <c r="J93" i="2" l="1"/>
  <c r="D94" i="2"/>
  <c r="E94" i="2" s="1"/>
  <c r="B94" i="2"/>
  <c r="C94" i="2" s="1"/>
  <c r="F94" i="2" s="1"/>
  <c r="J94" i="2" l="1"/>
  <c r="D95" i="2"/>
  <c r="E95" i="2" s="1"/>
  <c r="B95" i="2"/>
  <c r="C95" i="2" s="1"/>
  <c r="F95" i="2" s="1"/>
  <c r="D96" i="2" l="1"/>
  <c r="E96" i="2" s="1"/>
  <c r="B96" i="2"/>
  <c r="C96" i="2" s="1"/>
  <c r="F96" i="2" s="1"/>
  <c r="J95" i="2"/>
  <c r="B97" i="2" l="1"/>
  <c r="C97" i="2" s="1"/>
  <c r="F97" i="2" s="1"/>
  <c r="D97" i="2"/>
  <c r="E97" i="2" s="1"/>
  <c r="J96" i="2"/>
  <c r="J97" i="2" l="1"/>
  <c r="D98" i="2"/>
  <c r="E98" i="2" s="1"/>
  <c r="B98" i="2"/>
  <c r="C98" i="2" s="1"/>
  <c r="F98" i="2" s="1"/>
  <c r="J98" i="2" l="1"/>
  <c r="D99" i="2"/>
  <c r="E99" i="2" s="1"/>
  <c r="B99" i="2"/>
  <c r="C99" i="2" s="1"/>
  <c r="F99" i="2" s="1"/>
  <c r="J99" i="2" l="1"/>
  <c r="D100" i="2"/>
  <c r="E100" i="2" s="1"/>
  <c r="B100" i="2"/>
  <c r="C100" i="2" s="1"/>
  <c r="F100" i="2" s="1"/>
  <c r="B101" i="2" l="1"/>
  <c r="C101" i="2" s="1"/>
  <c r="F101" i="2" s="1"/>
  <c r="D101" i="2"/>
  <c r="E101" i="2" s="1"/>
  <c r="J100" i="2"/>
  <c r="D102" i="2" l="1"/>
  <c r="E102" i="2" s="1"/>
  <c r="B102" i="2"/>
  <c r="C102" i="2" s="1"/>
  <c r="F102" i="2" s="1"/>
  <c r="J101" i="2"/>
  <c r="J102" i="2" l="1"/>
  <c r="D103" i="2"/>
  <c r="E103" i="2" s="1"/>
  <c r="B103" i="2"/>
  <c r="C103" i="2" s="1"/>
  <c r="F103" i="2" s="1"/>
  <c r="J103" i="2" l="1"/>
  <c r="D104" i="2"/>
  <c r="E104" i="2" s="1"/>
  <c r="B104" i="2"/>
  <c r="C104" i="2" s="1"/>
  <c r="F104" i="2" s="1"/>
  <c r="B105" i="2" l="1"/>
  <c r="C105" i="2" s="1"/>
  <c r="F105" i="2" s="1"/>
  <c r="D105" i="2"/>
  <c r="E105" i="2" s="1"/>
  <c r="J104" i="2"/>
  <c r="J105" i="2" l="1"/>
  <c r="D106" i="2"/>
  <c r="E106" i="2" s="1"/>
  <c r="B106" i="2"/>
  <c r="C106" i="2" s="1"/>
  <c r="F106" i="2" s="1"/>
  <c r="D107" i="2" l="1"/>
  <c r="E107" i="2" s="1"/>
  <c r="B107" i="2"/>
  <c r="C107" i="2" s="1"/>
  <c r="F107" i="2" s="1"/>
  <c r="J106" i="2"/>
  <c r="D108" i="2" l="1"/>
  <c r="E108" i="2" s="1"/>
  <c r="B108" i="2"/>
  <c r="C108" i="2" s="1"/>
  <c r="F108" i="2" s="1"/>
  <c r="J107" i="2"/>
  <c r="B109" i="2" l="1"/>
  <c r="C109" i="2" s="1"/>
  <c r="F109" i="2" s="1"/>
  <c r="D109" i="2"/>
  <c r="E109" i="2" s="1"/>
  <c r="J108" i="2"/>
  <c r="J109" i="2" l="1"/>
  <c r="D110" i="2"/>
  <c r="E110" i="2" s="1"/>
  <c r="B110" i="2"/>
  <c r="C110" i="2" s="1"/>
  <c r="F110" i="2" s="1"/>
  <c r="J110" i="2" l="1"/>
  <c r="D111" i="2"/>
  <c r="E111" i="2" s="1"/>
  <c r="B111" i="2"/>
  <c r="C111" i="2" s="1"/>
  <c r="F111" i="2" s="1"/>
  <c r="D112" i="2" l="1"/>
  <c r="E112" i="2" s="1"/>
  <c r="B112" i="2"/>
  <c r="C112" i="2" s="1"/>
  <c r="F112" i="2" s="1"/>
  <c r="J111" i="2"/>
  <c r="B113" i="2" l="1"/>
  <c r="C113" i="2" s="1"/>
  <c r="F113" i="2" s="1"/>
  <c r="D113" i="2"/>
  <c r="E113" i="2" s="1"/>
  <c r="J112" i="2"/>
  <c r="D114" i="2" l="1"/>
  <c r="E114" i="2" s="1"/>
  <c r="B114" i="2"/>
  <c r="C114" i="2" s="1"/>
  <c r="F114" i="2" s="1"/>
  <c r="J113" i="2"/>
  <c r="J114" i="2" l="1"/>
  <c r="D115" i="2"/>
  <c r="E115" i="2" s="1"/>
  <c r="B115" i="2"/>
  <c r="C115" i="2" s="1"/>
  <c r="F115" i="2" s="1"/>
  <c r="J115" i="2" l="1"/>
  <c r="D116" i="2"/>
  <c r="E116" i="2" s="1"/>
  <c r="B116" i="2"/>
  <c r="C116" i="2" s="1"/>
  <c r="F116" i="2" s="1"/>
  <c r="B117" i="2" l="1"/>
  <c r="C117" i="2" s="1"/>
  <c r="F117" i="2" s="1"/>
  <c r="D117" i="2"/>
  <c r="E117" i="2" s="1"/>
  <c r="J116" i="2"/>
  <c r="D118" i="2" l="1"/>
  <c r="E118" i="2" s="1"/>
  <c r="B118" i="2"/>
  <c r="C118" i="2" s="1"/>
  <c r="F118" i="2" s="1"/>
  <c r="J117" i="2"/>
  <c r="D119" i="2" l="1"/>
  <c r="E119" i="2" s="1"/>
  <c r="B119" i="2"/>
  <c r="C119" i="2" s="1"/>
  <c r="F119" i="2" s="1"/>
  <c r="J118" i="2"/>
  <c r="J119" i="2" l="1"/>
  <c r="D120" i="2"/>
  <c r="E120" i="2" s="1"/>
  <c r="B120" i="2"/>
  <c r="C120" i="2" s="1"/>
  <c r="F120" i="2" s="1"/>
  <c r="B121" i="2" l="1"/>
  <c r="C121" i="2" s="1"/>
  <c r="F121" i="2" s="1"/>
  <c r="D121" i="2"/>
  <c r="E121" i="2" s="1"/>
  <c r="J120" i="2"/>
  <c r="J121" i="2" l="1"/>
  <c r="D122" i="2"/>
  <c r="E122" i="2" s="1"/>
  <c r="B122" i="2"/>
  <c r="C122" i="2" s="1"/>
  <c r="F122" i="2" s="1"/>
  <c r="J122" i="2" l="1"/>
  <c r="D123" i="2"/>
  <c r="E123" i="2" s="1"/>
  <c r="B123" i="2"/>
  <c r="C123" i="2" s="1"/>
  <c r="F123" i="2" s="1"/>
  <c r="J123" i="2" l="1"/>
  <c r="D124" i="2"/>
  <c r="E124" i="2" s="1"/>
  <c r="B124" i="2"/>
  <c r="C124" i="2" s="1"/>
  <c r="F124" i="2" s="1"/>
  <c r="J124" i="2" l="1"/>
  <c r="B125" i="2"/>
  <c r="C125" i="2" s="1"/>
  <c r="F125" i="2" s="1"/>
  <c r="D125" i="2"/>
  <c r="E125" i="2" s="1"/>
  <c r="D126" i="2" l="1"/>
  <c r="E126" i="2" s="1"/>
  <c r="B126" i="2"/>
  <c r="C126" i="2" s="1"/>
  <c r="F126" i="2" s="1"/>
  <c r="J125" i="2"/>
  <c r="D127" i="2" l="1"/>
  <c r="E127" i="2" s="1"/>
  <c r="B127" i="2"/>
  <c r="C127" i="2" s="1"/>
  <c r="F127" i="2" s="1"/>
  <c r="J126" i="2"/>
  <c r="J127" i="2" l="1"/>
  <c r="D128" i="2"/>
  <c r="E128" i="2" s="1"/>
  <c r="B128" i="2"/>
  <c r="C128" i="2" s="1"/>
  <c r="F128" i="2" s="1"/>
  <c r="B129" i="2" l="1"/>
  <c r="C129" i="2" s="1"/>
  <c r="F129" i="2" s="1"/>
  <c r="D129" i="2"/>
  <c r="E129" i="2" s="1"/>
  <c r="J128" i="2"/>
  <c r="D130" i="2" l="1"/>
  <c r="E130" i="2" s="1"/>
  <c r="B130" i="2"/>
  <c r="C130" i="2" s="1"/>
  <c r="F130" i="2" s="1"/>
  <c r="J129" i="2"/>
  <c r="D131" i="2" l="1"/>
  <c r="E131" i="2" s="1"/>
  <c r="B131" i="2"/>
  <c r="C131" i="2" s="1"/>
  <c r="F131" i="2" s="1"/>
  <c r="J130" i="2"/>
  <c r="D132" i="2" l="1"/>
  <c r="E132" i="2" s="1"/>
  <c r="B132" i="2"/>
  <c r="C132" i="2" s="1"/>
  <c r="F132" i="2" s="1"/>
  <c r="J131" i="2"/>
  <c r="B133" i="2" l="1"/>
  <c r="C133" i="2" s="1"/>
  <c r="F133" i="2" s="1"/>
  <c r="D133" i="2"/>
  <c r="E133" i="2" s="1"/>
  <c r="J132" i="2"/>
  <c r="J133" i="2" l="1"/>
  <c r="D134" i="2"/>
  <c r="E134" i="2" s="1"/>
  <c r="B134" i="2"/>
  <c r="C134" i="2" s="1"/>
  <c r="F134" i="2" s="1"/>
  <c r="D135" i="2" l="1"/>
  <c r="E135" i="2" s="1"/>
  <c r="B135" i="2"/>
  <c r="C135" i="2" s="1"/>
  <c r="F135" i="2" s="1"/>
  <c r="J134" i="2"/>
  <c r="D136" i="2" l="1"/>
  <c r="E136" i="2" s="1"/>
  <c r="B136" i="2"/>
  <c r="C136" i="2" s="1"/>
  <c r="F136" i="2" s="1"/>
  <c r="J135" i="2"/>
  <c r="J136" i="2" l="1"/>
  <c r="B137" i="2"/>
  <c r="C137" i="2" s="1"/>
  <c r="F137" i="2" s="1"/>
  <c r="D137" i="2"/>
  <c r="E137" i="2" s="1"/>
  <c r="D138" i="2" l="1"/>
  <c r="E138" i="2" s="1"/>
  <c r="B138" i="2"/>
  <c r="C138" i="2" s="1"/>
  <c r="F138" i="2" s="1"/>
  <c r="J137" i="2"/>
  <c r="D139" i="2" l="1"/>
  <c r="E139" i="2" s="1"/>
  <c r="B139" i="2"/>
  <c r="C139" i="2" s="1"/>
  <c r="F139" i="2" s="1"/>
  <c r="J138" i="2"/>
  <c r="D140" i="2" l="1"/>
  <c r="E140" i="2" s="1"/>
  <c r="B140" i="2"/>
  <c r="C140" i="2" s="1"/>
  <c r="F140" i="2" s="1"/>
  <c r="J139" i="2"/>
  <c r="B141" i="2" l="1"/>
  <c r="C141" i="2" s="1"/>
  <c r="F141" i="2" s="1"/>
  <c r="D141" i="2"/>
  <c r="E141" i="2" s="1"/>
  <c r="J140" i="2"/>
  <c r="D142" i="2" l="1"/>
  <c r="E142" i="2" s="1"/>
  <c r="B142" i="2"/>
  <c r="C142" i="2" s="1"/>
  <c r="F142" i="2" s="1"/>
  <c r="J141" i="2"/>
  <c r="D143" i="2" l="1"/>
  <c r="E143" i="2" s="1"/>
  <c r="B143" i="2"/>
  <c r="C143" i="2" s="1"/>
  <c r="F143" i="2" s="1"/>
  <c r="J142" i="2"/>
  <c r="D144" i="2" l="1"/>
  <c r="E144" i="2" s="1"/>
  <c r="B144" i="2"/>
  <c r="C144" i="2" s="1"/>
  <c r="F144" i="2" s="1"/>
  <c r="J143" i="2"/>
  <c r="B145" i="2" l="1"/>
  <c r="C145" i="2" s="1"/>
  <c r="F145" i="2" s="1"/>
  <c r="D145" i="2"/>
  <c r="E145" i="2" s="1"/>
  <c r="J144" i="2"/>
  <c r="D146" i="2" l="1"/>
  <c r="E146" i="2" s="1"/>
  <c r="B146" i="2"/>
  <c r="C146" i="2" s="1"/>
  <c r="F146" i="2" s="1"/>
  <c r="J145" i="2"/>
  <c r="J146" i="2" l="1"/>
  <c r="D147" i="2"/>
  <c r="E147" i="2" s="1"/>
  <c r="B147" i="2"/>
  <c r="C147" i="2" s="1"/>
  <c r="F147" i="2" s="1"/>
  <c r="D148" i="2" l="1"/>
  <c r="E148" i="2" s="1"/>
  <c r="B148" i="2"/>
  <c r="C148" i="2" s="1"/>
  <c r="F148" i="2" s="1"/>
  <c r="J147" i="2"/>
  <c r="J148" i="2" l="1"/>
  <c r="B149" i="2"/>
  <c r="C149" i="2" s="1"/>
  <c r="F149" i="2" s="1"/>
  <c r="D149" i="2"/>
  <c r="E149" i="2" s="1"/>
  <c r="J149" i="2" l="1"/>
  <c r="D150" i="2"/>
  <c r="E150" i="2" s="1"/>
  <c r="B150" i="2"/>
  <c r="C150" i="2" s="1"/>
  <c r="F150" i="2" s="1"/>
  <c r="D151" i="2" l="1"/>
  <c r="E151" i="2" s="1"/>
  <c r="B151" i="2"/>
  <c r="C151" i="2" s="1"/>
  <c r="F151" i="2" s="1"/>
  <c r="J150" i="2"/>
  <c r="D152" i="2" l="1"/>
  <c r="E152" i="2" s="1"/>
  <c r="B152" i="2"/>
  <c r="C152" i="2" s="1"/>
  <c r="F152" i="2" s="1"/>
  <c r="J151" i="2"/>
  <c r="B153" i="2" l="1"/>
  <c r="C153" i="2" s="1"/>
  <c r="F153" i="2" s="1"/>
  <c r="D153" i="2"/>
  <c r="E153" i="2" s="1"/>
  <c r="J152" i="2"/>
  <c r="J153" i="2" l="1"/>
  <c r="D154" i="2"/>
  <c r="E154" i="2" s="1"/>
  <c r="B154" i="2"/>
  <c r="C154" i="2" s="1"/>
  <c r="F154" i="2" s="1"/>
  <c r="D155" i="2" l="1"/>
  <c r="E155" i="2" s="1"/>
  <c r="B155" i="2"/>
  <c r="C155" i="2" s="1"/>
  <c r="F155" i="2" s="1"/>
  <c r="J154" i="2"/>
  <c r="J155" i="2" l="1"/>
  <c r="D156" i="2"/>
  <c r="E156" i="2" s="1"/>
  <c r="B156" i="2"/>
  <c r="C156" i="2" s="1"/>
  <c r="F156" i="2" s="1"/>
  <c r="B157" i="2" l="1"/>
  <c r="C157" i="2" s="1"/>
  <c r="F157" i="2" s="1"/>
  <c r="D157" i="2"/>
  <c r="E157" i="2" s="1"/>
  <c r="J156" i="2"/>
  <c r="J157" i="2" l="1"/>
  <c r="D158" i="2"/>
  <c r="E158" i="2" s="1"/>
  <c r="B158" i="2"/>
  <c r="C158" i="2" s="1"/>
  <c r="F158" i="2" s="1"/>
  <c r="J158" i="2" l="1"/>
  <c r="D159" i="2"/>
  <c r="E159" i="2" s="1"/>
  <c r="B159" i="2"/>
  <c r="C159" i="2" s="1"/>
  <c r="F159" i="2" s="1"/>
  <c r="D160" i="2" l="1"/>
  <c r="E160" i="2" s="1"/>
  <c r="B160" i="2"/>
  <c r="C160" i="2" s="1"/>
  <c r="F160" i="2" s="1"/>
  <c r="J159" i="2"/>
  <c r="J160" i="2" l="1"/>
  <c r="B161" i="2"/>
  <c r="C161" i="2" s="1"/>
  <c r="F161" i="2" s="1"/>
  <c r="D161" i="2"/>
  <c r="E161" i="2" s="1"/>
  <c r="J161" i="2" l="1"/>
  <c r="D162" i="2"/>
  <c r="E162" i="2" s="1"/>
  <c r="B162" i="2"/>
  <c r="C162" i="2" s="1"/>
  <c r="F162" i="2" s="1"/>
  <c r="J162" i="2" l="1"/>
  <c r="D163" i="2"/>
  <c r="E163" i="2" s="1"/>
  <c r="B163" i="2"/>
  <c r="C163" i="2" s="1"/>
  <c r="F163" i="2" s="1"/>
  <c r="D164" i="2" l="1"/>
  <c r="E164" i="2" s="1"/>
  <c r="B164" i="2"/>
  <c r="C164" i="2" s="1"/>
  <c r="F164" i="2" s="1"/>
  <c r="J163" i="2"/>
  <c r="B165" i="2" l="1"/>
  <c r="C165" i="2" s="1"/>
  <c r="F165" i="2" s="1"/>
  <c r="D165" i="2"/>
  <c r="E165" i="2" s="1"/>
  <c r="J164" i="2"/>
  <c r="D166" i="2" l="1"/>
  <c r="E166" i="2" s="1"/>
  <c r="B166" i="2"/>
  <c r="C166" i="2" s="1"/>
  <c r="F166" i="2" s="1"/>
  <c r="J165" i="2"/>
  <c r="J166" i="2" l="1"/>
  <c r="D167" i="2"/>
  <c r="E167" i="2" s="1"/>
  <c r="B167" i="2"/>
  <c r="C167" i="2" s="1"/>
  <c r="F167" i="2" s="1"/>
  <c r="D168" i="2" l="1"/>
  <c r="E168" i="2" s="1"/>
  <c r="B168" i="2"/>
  <c r="C168" i="2" s="1"/>
  <c r="F168" i="2" s="1"/>
  <c r="J167" i="2"/>
  <c r="B169" i="2" l="1"/>
  <c r="C169" i="2" s="1"/>
  <c r="F169" i="2" s="1"/>
  <c r="D169" i="2"/>
  <c r="E169" i="2" s="1"/>
  <c r="J168" i="2"/>
  <c r="J169" i="2" l="1"/>
  <c r="D170" i="2"/>
  <c r="E170" i="2" s="1"/>
  <c r="B170" i="2"/>
  <c r="C170" i="2" s="1"/>
  <c r="F170" i="2" s="1"/>
  <c r="J170" i="2" l="1"/>
  <c r="D171" i="2"/>
  <c r="E171" i="2" s="1"/>
  <c r="B171" i="2"/>
  <c r="C171" i="2" s="1"/>
  <c r="F171" i="2" s="1"/>
  <c r="D172" i="2" l="1"/>
  <c r="E172" i="2" s="1"/>
  <c r="B172" i="2"/>
  <c r="C172" i="2" s="1"/>
  <c r="F172" i="2" s="1"/>
  <c r="J171" i="2"/>
  <c r="J172" i="2" l="1"/>
  <c r="B173" i="2"/>
  <c r="C173" i="2" s="1"/>
  <c r="F173" i="2" s="1"/>
  <c r="D173" i="2"/>
  <c r="E173" i="2" s="1"/>
  <c r="J173" i="2" l="1"/>
  <c r="D174" i="2"/>
  <c r="E174" i="2" s="1"/>
  <c r="B174" i="2"/>
  <c r="C174" i="2" s="1"/>
  <c r="F174" i="2" s="1"/>
  <c r="D175" i="2" l="1"/>
  <c r="E175" i="2" s="1"/>
  <c r="B175" i="2"/>
  <c r="C175" i="2" s="1"/>
  <c r="F175" i="2" s="1"/>
  <c r="J174" i="2"/>
  <c r="D176" i="2" l="1"/>
  <c r="E176" i="2" s="1"/>
  <c r="B176" i="2"/>
  <c r="C176" i="2" s="1"/>
  <c r="F176" i="2" s="1"/>
  <c r="J175" i="2"/>
  <c r="B177" i="2" l="1"/>
  <c r="C177" i="2" s="1"/>
  <c r="F177" i="2" s="1"/>
  <c r="D177" i="2"/>
  <c r="E177" i="2" s="1"/>
  <c r="J176" i="2"/>
  <c r="J177" i="2" l="1"/>
  <c r="D178" i="2"/>
  <c r="E178" i="2" s="1"/>
  <c r="B178" i="2"/>
  <c r="C178" i="2" s="1"/>
  <c r="F178" i="2" s="1"/>
  <c r="J178" i="2" l="1"/>
  <c r="D179" i="2"/>
  <c r="E179" i="2" s="1"/>
  <c r="B179" i="2"/>
  <c r="C179" i="2" s="1"/>
  <c r="F179" i="2" s="1"/>
  <c r="D180" i="2" l="1"/>
  <c r="E180" i="2" s="1"/>
  <c r="B180" i="2"/>
  <c r="C180" i="2" s="1"/>
  <c r="F180" i="2" s="1"/>
  <c r="J179" i="2"/>
  <c r="B181" i="2" l="1"/>
  <c r="C181" i="2" s="1"/>
  <c r="F181" i="2" s="1"/>
  <c r="D181" i="2"/>
  <c r="E181" i="2" s="1"/>
  <c r="J180" i="2"/>
  <c r="D182" i="2" l="1"/>
  <c r="E182" i="2" s="1"/>
  <c r="B182" i="2"/>
  <c r="C182" i="2" s="1"/>
  <c r="F182" i="2" s="1"/>
  <c r="J181" i="2"/>
  <c r="J182" i="2" l="1"/>
  <c r="F183" i="2" l="1"/>
  <c r="G2" i="2" l="1"/>
  <c r="F2" i="3"/>
  <c r="B195" i="2"/>
  <c r="J37" i="3" s="1"/>
  <c r="C195" i="2"/>
  <c r="C187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H181" i="2" l="1"/>
  <c r="H173" i="2"/>
  <c r="H165" i="2"/>
  <c r="H157" i="2"/>
  <c r="H149" i="2"/>
  <c r="H141" i="2"/>
  <c r="H133" i="2"/>
  <c r="H125" i="2"/>
  <c r="H117" i="2"/>
  <c r="H109" i="2"/>
  <c r="H101" i="2"/>
  <c r="H93" i="2"/>
  <c r="H85" i="2"/>
  <c r="H77" i="2"/>
  <c r="H69" i="2"/>
  <c r="H61" i="2"/>
  <c r="H53" i="2"/>
  <c r="H45" i="2"/>
  <c r="H37" i="2"/>
  <c r="H29" i="2"/>
  <c r="H21" i="2"/>
  <c r="H13" i="2"/>
  <c r="H5" i="2"/>
  <c r="H180" i="2"/>
  <c r="H172" i="2"/>
  <c r="H164" i="2"/>
  <c r="H156" i="2"/>
  <c r="H148" i="2"/>
  <c r="H140" i="2"/>
  <c r="H132" i="2"/>
  <c r="H124" i="2"/>
  <c r="H116" i="2"/>
  <c r="H108" i="2"/>
  <c r="H100" i="2"/>
  <c r="H92" i="2"/>
  <c r="H84" i="2"/>
  <c r="H76" i="2"/>
  <c r="H68" i="2"/>
  <c r="H60" i="2"/>
  <c r="H52" i="2"/>
  <c r="H44" i="2"/>
  <c r="H36" i="2"/>
  <c r="H28" i="2"/>
  <c r="H20" i="2"/>
  <c r="H12" i="2"/>
  <c r="H4" i="2"/>
  <c r="H179" i="2"/>
  <c r="H155" i="2"/>
  <c r="H131" i="2"/>
  <c r="H107" i="2"/>
  <c r="H91" i="2"/>
  <c r="H59" i="2"/>
  <c r="H43" i="2"/>
  <c r="H35" i="2"/>
  <c r="H27" i="2"/>
  <c r="H3" i="2"/>
  <c r="H138" i="2"/>
  <c r="H90" i="2"/>
  <c r="H26" i="2"/>
  <c r="H177" i="2"/>
  <c r="H169" i="2"/>
  <c r="H161" i="2"/>
  <c r="H153" i="2"/>
  <c r="H145" i="2"/>
  <c r="H137" i="2"/>
  <c r="H129" i="2"/>
  <c r="H121" i="2"/>
  <c r="H113" i="2"/>
  <c r="H105" i="2"/>
  <c r="H97" i="2"/>
  <c r="H89" i="2"/>
  <c r="H81" i="2"/>
  <c r="H73" i="2"/>
  <c r="H65" i="2"/>
  <c r="H57" i="2"/>
  <c r="H49" i="2"/>
  <c r="H41" i="2"/>
  <c r="H33" i="2"/>
  <c r="H25" i="2"/>
  <c r="H17" i="2"/>
  <c r="H9" i="2"/>
  <c r="H171" i="2"/>
  <c r="H139" i="2"/>
  <c r="H83" i="2"/>
  <c r="H178" i="2"/>
  <c r="H154" i="2"/>
  <c r="H130" i="2"/>
  <c r="H106" i="2"/>
  <c r="H74" i="2"/>
  <c r="H50" i="2"/>
  <c r="H42" i="2"/>
  <c r="H10" i="2"/>
  <c r="H176" i="2"/>
  <c r="H168" i="2"/>
  <c r="H160" i="2"/>
  <c r="H152" i="2"/>
  <c r="H144" i="2"/>
  <c r="H136" i="2"/>
  <c r="H128" i="2"/>
  <c r="H120" i="2"/>
  <c r="H112" i="2"/>
  <c r="H104" i="2"/>
  <c r="H96" i="2"/>
  <c r="H88" i="2"/>
  <c r="H80" i="2"/>
  <c r="H72" i="2"/>
  <c r="H64" i="2"/>
  <c r="H56" i="2"/>
  <c r="H48" i="2"/>
  <c r="H40" i="2"/>
  <c r="H32" i="2"/>
  <c r="H24" i="2"/>
  <c r="H16" i="2"/>
  <c r="H8" i="2"/>
  <c r="H163" i="2"/>
  <c r="H147" i="2"/>
  <c r="H115" i="2"/>
  <c r="H67" i="2"/>
  <c r="H19" i="2"/>
  <c r="H170" i="2"/>
  <c r="H122" i="2"/>
  <c r="H98" i="2"/>
  <c r="H58" i="2"/>
  <c r="H18" i="2"/>
  <c r="H175" i="2"/>
  <c r="H167" i="2"/>
  <c r="H159" i="2"/>
  <c r="H151" i="2"/>
  <c r="H143" i="2"/>
  <c r="H135" i="2"/>
  <c r="H127" i="2"/>
  <c r="H119" i="2"/>
  <c r="H111" i="2"/>
  <c r="H103" i="2"/>
  <c r="H95" i="2"/>
  <c r="H87" i="2"/>
  <c r="H79" i="2"/>
  <c r="H71" i="2"/>
  <c r="H63" i="2"/>
  <c r="H55" i="2"/>
  <c r="H47" i="2"/>
  <c r="H39" i="2"/>
  <c r="H31" i="2"/>
  <c r="H23" i="2"/>
  <c r="H15" i="2"/>
  <c r="H7" i="2"/>
  <c r="F8" i="3"/>
  <c r="F9" i="3" s="1"/>
  <c r="F10" i="3" s="1"/>
  <c r="F11" i="3" s="1"/>
  <c r="F12" i="3" s="1"/>
  <c r="F3" i="3"/>
  <c r="F4" i="3" s="1"/>
  <c r="F5" i="3" s="1"/>
  <c r="F6" i="3" s="1"/>
  <c r="F7" i="3" s="1"/>
  <c r="H123" i="2"/>
  <c r="H99" i="2"/>
  <c r="H75" i="2"/>
  <c r="H51" i="2"/>
  <c r="H11" i="2"/>
  <c r="H162" i="2"/>
  <c r="H146" i="2"/>
  <c r="H114" i="2"/>
  <c r="H82" i="2"/>
  <c r="H66" i="2"/>
  <c r="H34" i="2"/>
  <c r="J183" i="2"/>
  <c r="H182" i="2"/>
  <c r="H174" i="2"/>
  <c r="H166" i="2"/>
  <c r="H158" i="2"/>
  <c r="H150" i="2"/>
  <c r="H142" i="2"/>
  <c r="H134" i="2"/>
  <c r="H126" i="2"/>
  <c r="H118" i="2"/>
  <c r="H110" i="2"/>
  <c r="H102" i="2"/>
  <c r="H94" i="2"/>
  <c r="H86" i="2"/>
  <c r="H78" i="2"/>
  <c r="H70" i="2"/>
  <c r="H62" i="2"/>
  <c r="H54" i="2"/>
  <c r="H46" i="2"/>
  <c r="H38" i="2"/>
  <c r="H30" i="2"/>
  <c r="H22" i="2"/>
  <c r="H14" i="2"/>
  <c r="H6" i="2"/>
  <c r="H2" i="2"/>
  <c r="F13" i="3" l="1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H183" i="2"/>
  <c r="C199" i="2" l="1"/>
  <c r="B199" i="2"/>
  <c r="J41" i="3" s="1"/>
  <c r="C191" i="2"/>
  <c r="I133" i="2"/>
  <c r="I37" i="2"/>
  <c r="I5" i="2"/>
  <c r="I172" i="2"/>
  <c r="I140" i="2"/>
  <c r="I108" i="2"/>
  <c r="I44" i="2"/>
  <c r="I12" i="2"/>
  <c r="I131" i="2"/>
  <c r="I161" i="2"/>
  <c r="I129" i="2"/>
  <c r="I65" i="2"/>
  <c r="I139" i="2"/>
  <c r="I50" i="2"/>
  <c r="I160" i="2"/>
  <c r="I32" i="2"/>
  <c r="I67" i="2"/>
  <c r="I98" i="2"/>
  <c r="I159" i="2"/>
  <c r="I127" i="2"/>
  <c r="I95" i="2"/>
  <c r="I63" i="2"/>
  <c r="I31" i="2"/>
  <c r="I51" i="2"/>
  <c r="I114" i="2"/>
  <c r="I174" i="2"/>
  <c r="I110" i="2"/>
  <c r="I14" i="2"/>
  <c r="I142" i="2"/>
  <c r="I46" i="2"/>
  <c r="I38" i="2"/>
  <c r="I165" i="2"/>
  <c r="I101" i="2"/>
  <c r="I69" i="2"/>
  <c r="I76" i="2"/>
  <c r="I43" i="2"/>
  <c r="I97" i="2"/>
  <c r="I33" i="2"/>
  <c r="I154" i="2"/>
  <c r="I128" i="2"/>
  <c r="I96" i="2"/>
  <c r="I64" i="2"/>
  <c r="I78" i="2"/>
  <c r="I125" i="2"/>
  <c r="I93" i="2"/>
  <c r="I61" i="2"/>
  <c r="I29" i="2"/>
  <c r="I164" i="2"/>
  <c r="I132" i="2"/>
  <c r="I100" i="2"/>
  <c r="I36" i="2"/>
  <c r="I4" i="2"/>
  <c r="I107" i="2"/>
  <c r="I35" i="2"/>
  <c r="I138" i="2"/>
  <c r="I83" i="2"/>
  <c r="I130" i="2"/>
  <c r="I152" i="2"/>
  <c r="I120" i="2"/>
  <c r="I88" i="2"/>
  <c r="I24" i="2"/>
  <c r="I19" i="2"/>
  <c r="I151" i="2"/>
  <c r="I55" i="2"/>
  <c r="I23" i="2"/>
  <c r="I82" i="2"/>
  <c r="I166" i="2"/>
  <c r="I102" i="2"/>
  <c r="I6" i="2"/>
  <c r="I157" i="2"/>
  <c r="I68" i="2"/>
  <c r="I153" i="2"/>
  <c r="I121" i="2"/>
  <c r="I89" i="2"/>
  <c r="I57" i="2"/>
  <c r="I25" i="2"/>
  <c r="I42" i="2"/>
  <c r="I56" i="2"/>
  <c r="I163" i="2"/>
  <c r="I58" i="2"/>
  <c r="I119" i="2"/>
  <c r="I87" i="2"/>
  <c r="I123" i="2"/>
  <c r="I11" i="2"/>
  <c r="I134" i="2"/>
  <c r="I70" i="2"/>
  <c r="I117" i="2"/>
  <c r="I21" i="2"/>
  <c r="I156" i="2"/>
  <c r="I124" i="2"/>
  <c r="I92" i="2"/>
  <c r="I60" i="2"/>
  <c r="I179" i="2"/>
  <c r="I91" i="2"/>
  <c r="I145" i="2"/>
  <c r="I113" i="2"/>
  <c r="I81" i="2"/>
  <c r="I49" i="2"/>
  <c r="I144" i="2"/>
  <c r="I112" i="2"/>
  <c r="I16" i="2"/>
  <c r="I147" i="2"/>
  <c r="I175" i="2"/>
  <c r="I143" i="2"/>
  <c r="I111" i="2"/>
  <c r="I79" i="2"/>
  <c r="I15" i="2"/>
  <c r="I99" i="2"/>
  <c r="I162" i="2"/>
  <c r="I126" i="2"/>
  <c r="I94" i="2"/>
  <c r="I62" i="2"/>
  <c r="I30" i="2"/>
  <c r="I158" i="2"/>
  <c r="I2" i="2"/>
  <c r="I181" i="2"/>
  <c r="I149" i="2"/>
  <c r="I85" i="2"/>
  <c r="I53" i="2"/>
  <c r="I28" i="2"/>
  <c r="I27" i="2"/>
  <c r="I90" i="2"/>
  <c r="I177" i="2"/>
  <c r="I17" i="2"/>
  <c r="I106" i="2"/>
  <c r="I10" i="2"/>
  <c r="I176" i="2"/>
  <c r="I80" i="2"/>
  <c r="I48" i="2"/>
  <c r="I170" i="2"/>
  <c r="I18" i="2"/>
  <c r="I47" i="2"/>
  <c r="I66" i="2"/>
  <c r="I141" i="2"/>
  <c r="I77" i="2"/>
  <c r="I13" i="2"/>
  <c r="I180" i="2"/>
  <c r="I148" i="2"/>
  <c r="I84" i="2"/>
  <c r="I20" i="2"/>
  <c r="I155" i="2"/>
  <c r="I59" i="2"/>
  <c r="I26" i="2"/>
  <c r="I169" i="2"/>
  <c r="I137" i="2"/>
  <c r="I105" i="2"/>
  <c r="I171" i="2"/>
  <c r="I178" i="2"/>
  <c r="I168" i="2"/>
  <c r="I136" i="2"/>
  <c r="I104" i="2"/>
  <c r="I72" i="2"/>
  <c r="I40" i="2"/>
  <c r="I8" i="2"/>
  <c r="I115" i="2"/>
  <c r="I122" i="2"/>
  <c r="I167" i="2"/>
  <c r="I135" i="2"/>
  <c r="I71" i="2"/>
  <c r="I7" i="2"/>
  <c r="I75" i="2"/>
  <c r="I182" i="2"/>
  <c r="I118" i="2"/>
  <c r="I86" i="2"/>
  <c r="I54" i="2"/>
  <c r="I173" i="2"/>
  <c r="I109" i="2"/>
  <c r="I45" i="2"/>
  <c r="I116" i="2"/>
  <c r="I52" i="2"/>
  <c r="I3" i="2"/>
  <c r="I73" i="2"/>
  <c r="I41" i="2"/>
  <c r="I9" i="2"/>
  <c r="I74" i="2"/>
  <c r="I103" i="2"/>
  <c r="I39" i="2"/>
  <c r="I146" i="2"/>
  <c r="I34" i="2"/>
  <c r="I150" i="2"/>
  <c r="I22" i="2"/>
  <c r="L177" i="2"/>
  <c r="L169" i="2"/>
  <c r="L161" i="2"/>
  <c r="L153" i="2"/>
  <c r="L145" i="2"/>
  <c r="L137" i="2"/>
  <c r="L129" i="2"/>
  <c r="L121" i="2"/>
  <c r="L113" i="2"/>
  <c r="L105" i="2"/>
  <c r="L97" i="2"/>
  <c r="L89" i="2"/>
  <c r="L81" i="2"/>
  <c r="L73" i="2"/>
  <c r="L65" i="2"/>
  <c r="L57" i="2"/>
  <c r="L49" i="2"/>
  <c r="L41" i="2"/>
  <c r="L33" i="2"/>
  <c r="L25" i="2"/>
  <c r="L17" i="2"/>
  <c r="L9" i="2"/>
  <c r="L176" i="2"/>
  <c r="L168" i="2"/>
  <c r="L160" i="2"/>
  <c r="L152" i="2"/>
  <c r="L144" i="2"/>
  <c r="L136" i="2"/>
  <c r="L128" i="2"/>
  <c r="L120" i="2"/>
  <c r="L112" i="2"/>
  <c r="L104" i="2"/>
  <c r="L96" i="2"/>
  <c r="L88" i="2"/>
  <c r="L80" i="2"/>
  <c r="L72" i="2"/>
  <c r="L64" i="2"/>
  <c r="L56" i="2"/>
  <c r="L48" i="2"/>
  <c r="L40" i="2"/>
  <c r="L32" i="2"/>
  <c r="L24" i="2"/>
  <c r="L16" i="2"/>
  <c r="L8" i="2"/>
  <c r="L175" i="2"/>
  <c r="L167" i="2"/>
  <c r="L159" i="2"/>
  <c r="L151" i="2"/>
  <c r="L143" i="2"/>
  <c r="L135" i="2"/>
  <c r="L127" i="2"/>
  <c r="L119" i="2"/>
  <c r="L111" i="2"/>
  <c r="L103" i="2"/>
  <c r="L95" i="2"/>
  <c r="L87" i="2"/>
  <c r="L79" i="2"/>
  <c r="L71" i="2"/>
  <c r="L63" i="2"/>
  <c r="L55" i="2"/>
  <c r="L47" i="2"/>
  <c r="L39" i="2"/>
  <c r="L31" i="2"/>
  <c r="L23" i="2"/>
  <c r="L15" i="2"/>
  <c r="L7" i="2"/>
  <c r="L174" i="2"/>
  <c r="L158" i="2"/>
  <c r="L134" i="2"/>
  <c r="L118" i="2"/>
  <c r="L110" i="2"/>
  <c r="L94" i="2"/>
  <c r="L86" i="2"/>
  <c r="L78" i="2"/>
  <c r="L70" i="2"/>
  <c r="L62" i="2"/>
  <c r="L54" i="2"/>
  <c r="L46" i="2"/>
  <c r="L38" i="2"/>
  <c r="L30" i="2"/>
  <c r="L6" i="2"/>
  <c r="L181" i="2"/>
  <c r="L173" i="2"/>
  <c r="L165" i="2"/>
  <c r="L157" i="2"/>
  <c r="L149" i="2"/>
  <c r="L141" i="2"/>
  <c r="L133" i="2"/>
  <c r="L125" i="2"/>
  <c r="L117" i="2"/>
  <c r="L109" i="2"/>
  <c r="L101" i="2"/>
  <c r="L93" i="2"/>
  <c r="L85" i="2"/>
  <c r="L77" i="2"/>
  <c r="L69" i="2"/>
  <c r="L61" i="2"/>
  <c r="L53" i="2"/>
  <c r="L45" i="2"/>
  <c r="L37" i="2"/>
  <c r="L29" i="2"/>
  <c r="L21" i="2"/>
  <c r="L13" i="2"/>
  <c r="L5" i="2"/>
  <c r="L166" i="2"/>
  <c r="L150" i="2"/>
  <c r="L126" i="2"/>
  <c r="L102" i="2"/>
  <c r="L22" i="2"/>
  <c r="L180" i="2"/>
  <c r="L172" i="2"/>
  <c r="L164" i="2"/>
  <c r="L156" i="2"/>
  <c r="L148" i="2"/>
  <c r="L140" i="2"/>
  <c r="L132" i="2"/>
  <c r="L124" i="2"/>
  <c r="L116" i="2"/>
  <c r="L108" i="2"/>
  <c r="L100" i="2"/>
  <c r="L92" i="2"/>
  <c r="L84" i="2"/>
  <c r="L76" i="2"/>
  <c r="L68" i="2"/>
  <c r="L60" i="2"/>
  <c r="L52" i="2"/>
  <c r="L44" i="2"/>
  <c r="L36" i="2"/>
  <c r="L28" i="2"/>
  <c r="L20" i="2"/>
  <c r="L12" i="2"/>
  <c r="L4" i="2"/>
  <c r="L182" i="2"/>
  <c r="L142" i="2"/>
  <c r="L14" i="2"/>
  <c r="L179" i="2"/>
  <c r="L171" i="2"/>
  <c r="L163" i="2"/>
  <c r="L155" i="2"/>
  <c r="L147" i="2"/>
  <c r="L139" i="2"/>
  <c r="L131" i="2"/>
  <c r="L123" i="2"/>
  <c r="L115" i="2"/>
  <c r="L107" i="2"/>
  <c r="L99" i="2"/>
  <c r="L91" i="2"/>
  <c r="L83" i="2"/>
  <c r="L75" i="2"/>
  <c r="L67" i="2"/>
  <c r="L59" i="2"/>
  <c r="L51" i="2"/>
  <c r="L43" i="2"/>
  <c r="L35" i="2"/>
  <c r="L27" i="2"/>
  <c r="L19" i="2"/>
  <c r="L11" i="2"/>
  <c r="L3" i="2"/>
  <c r="L178" i="2"/>
  <c r="L170" i="2"/>
  <c r="L162" i="2"/>
  <c r="L154" i="2"/>
  <c r="L146" i="2"/>
  <c r="L138" i="2"/>
  <c r="L130" i="2"/>
  <c r="L122" i="2"/>
  <c r="L114" i="2"/>
  <c r="L106" i="2"/>
  <c r="L98" i="2"/>
  <c r="L90" i="2"/>
  <c r="L82" i="2"/>
  <c r="L74" i="2"/>
  <c r="L66" i="2"/>
  <c r="L58" i="2"/>
  <c r="L50" i="2"/>
  <c r="L42" i="2"/>
  <c r="L34" i="2"/>
  <c r="L26" i="2"/>
  <c r="L18" i="2"/>
  <c r="L10" i="2"/>
  <c r="L2" i="2"/>
  <c r="I183" i="2" l="1"/>
  <c r="L183" i="2"/>
  <c r="M161" i="2" l="1"/>
  <c r="M129" i="2"/>
  <c r="M97" i="2"/>
  <c r="M65" i="2"/>
  <c r="M104" i="2"/>
  <c r="M72" i="2"/>
  <c r="M8" i="2"/>
  <c r="M143" i="2"/>
  <c r="M79" i="2"/>
  <c r="M47" i="2"/>
  <c r="M69" i="2"/>
  <c r="M37" i="2"/>
  <c r="M172" i="2"/>
  <c r="M108" i="2"/>
  <c r="M76" i="2"/>
  <c r="M12" i="2"/>
  <c r="M142" i="2"/>
  <c r="M91" i="2"/>
  <c r="M59" i="2"/>
  <c r="M27" i="2"/>
  <c r="M154" i="2"/>
  <c r="M122" i="2"/>
  <c r="M90" i="2"/>
  <c r="M26" i="2"/>
  <c r="M82" i="2"/>
  <c r="M19" i="2"/>
  <c r="M114" i="2"/>
  <c r="M18" i="2"/>
  <c r="M2" i="2"/>
  <c r="M121" i="2"/>
  <c r="M89" i="2"/>
  <c r="M57" i="2"/>
  <c r="M25" i="2"/>
  <c r="M160" i="2"/>
  <c r="M64" i="2"/>
  <c r="M39" i="2"/>
  <c r="M7" i="2"/>
  <c r="M110" i="2"/>
  <c r="M157" i="2"/>
  <c r="M125" i="2"/>
  <c r="M61" i="2"/>
  <c r="M166" i="2"/>
  <c r="M22" i="2"/>
  <c r="M164" i="2"/>
  <c r="M132" i="2"/>
  <c r="M100" i="2"/>
  <c r="M68" i="2"/>
  <c r="M36" i="2"/>
  <c r="M178" i="2"/>
  <c r="M146" i="2"/>
  <c r="M50" i="2"/>
  <c r="M66" i="2"/>
  <c r="M153" i="2"/>
  <c r="M128" i="2"/>
  <c r="M96" i="2"/>
  <c r="M32" i="2"/>
  <c r="M167" i="2"/>
  <c r="M135" i="2"/>
  <c r="M103" i="2"/>
  <c r="M71" i="2"/>
  <c r="M174" i="2"/>
  <c r="M70" i="2"/>
  <c r="M38" i="2"/>
  <c r="M93" i="2"/>
  <c r="M29" i="2"/>
  <c r="M4" i="2"/>
  <c r="M14" i="2"/>
  <c r="M179" i="2"/>
  <c r="M147" i="2"/>
  <c r="M115" i="2"/>
  <c r="M83" i="2"/>
  <c r="M51" i="2"/>
  <c r="M162" i="2"/>
  <c r="M177" i="2"/>
  <c r="M17" i="2"/>
  <c r="M120" i="2"/>
  <c r="M56" i="2"/>
  <c r="M159" i="2"/>
  <c r="M127" i="2"/>
  <c r="M63" i="2"/>
  <c r="M158" i="2"/>
  <c r="M181" i="2"/>
  <c r="M149" i="2"/>
  <c r="M21" i="2"/>
  <c r="M28" i="2"/>
  <c r="M171" i="2"/>
  <c r="M139" i="2"/>
  <c r="M107" i="2"/>
  <c r="M43" i="2"/>
  <c r="M170" i="2"/>
  <c r="M74" i="2"/>
  <c r="M42" i="2"/>
  <c r="M10" i="2"/>
  <c r="M11" i="2"/>
  <c r="M138" i="2"/>
  <c r="M131" i="2"/>
  <c r="M145" i="2"/>
  <c r="M113" i="2"/>
  <c r="M81" i="2"/>
  <c r="M49" i="2"/>
  <c r="M152" i="2"/>
  <c r="M88" i="2"/>
  <c r="M24" i="2"/>
  <c r="M95" i="2"/>
  <c r="M31" i="2"/>
  <c r="M94" i="2"/>
  <c r="M62" i="2"/>
  <c r="M30" i="2"/>
  <c r="M117" i="2"/>
  <c r="M85" i="2"/>
  <c r="M53" i="2"/>
  <c r="M150" i="2"/>
  <c r="M156" i="2"/>
  <c r="M124" i="2"/>
  <c r="M92" i="2"/>
  <c r="M60" i="2"/>
  <c r="M75" i="2"/>
  <c r="M106" i="2"/>
  <c r="M123" i="2"/>
  <c r="M58" i="2"/>
  <c r="M169" i="2"/>
  <c r="M137" i="2"/>
  <c r="M105" i="2"/>
  <c r="M73" i="2"/>
  <c r="M41" i="2"/>
  <c r="M9" i="2"/>
  <c r="M112" i="2"/>
  <c r="M48" i="2"/>
  <c r="M16" i="2"/>
  <c r="M151" i="2"/>
  <c r="M119" i="2"/>
  <c r="M134" i="2"/>
  <c r="M6" i="2"/>
  <c r="M173" i="2"/>
  <c r="M109" i="2"/>
  <c r="M45" i="2"/>
  <c r="M126" i="2"/>
  <c r="M180" i="2"/>
  <c r="M52" i="2"/>
  <c r="M182" i="2"/>
  <c r="M176" i="2"/>
  <c r="M144" i="2"/>
  <c r="M80" i="2"/>
  <c r="M87" i="2"/>
  <c r="M55" i="2"/>
  <c r="M23" i="2"/>
  <c r="M86" i="2"/>
  <c r="M54" i="2"/>
  <c r="M141" i="2"/>
  <c r="M77" i="2"/>
  <c r="M13" i="2"/>
  <c r="M148" i="2"/>
  <c r="M116" i="2"/>
  <c r="M84" i="2"/>
  <c r="M20" i="2"/>
  <c r="M163" i="2"/>
  <c r="M99" i="2"/>
  <c r="M67" i="2"/>
  <c r="M35" i="2"/>
  <c r="M3" i="2"/>
  <c r="M130" i="2"/>
  <c r="M98" i="2"/>
  <c r="M34" i="2"/>
  <c r="M33" i="2"/>
  <c r="M168" i="2"/>
  <c r="M136" i="2"/>
  <c r="M40" i="2"/>
  <c r="M175" i="2"/>
  <c r="M111" i="2"/>
  <c r="M15" i="2"/>
  <c r="M118" i="2"/>
  <c r="M78" i="2"/>
  <c r="M46" i="2"/>
  <c r="M165" i="2"/>
  <c r="M133" i="2"/>
  <c r="M101" i="2"/>
  <c r="M5" i="2"/>
  <c r="M102" i="2"/>
  <c r="M140" i="2"/>
  <c r="M44" i="2"/>
  <c r="M155" i="2"/>
  <c r="C192" i="2"/>
  <c r="B192" i="2"/>
  <c r="B200" i="2" s="1"/>
  <c r="M183" i="2" l="1"/>
  <c r="B196" i="2" l="1"/>
  <c r="B188" i="2"/>
  <c r="B3" i="8" s="1"/>
  <c r="B7" i="8" s="1"/>
  <c r="C188" i="2"/>
  <c r="C18" i="8" l="1"/>
  <c r="C11" i="8"/>
  <c r="C23" i="8"/>
  <c r="C3" i="8"/>
  <c r="C7" i="8"/>
  <c r="B11" i="8" s="1"/>
  <c r="J31" i="3" l="1"/>
  <c r="K31" i="3" s="1"/>
  <c r="B15" i="8"/>
  <c r="B19" i="8"/>
  <c r="C15" i="8" l="1"/>
  <c r="C27" i="8"/>
  <c r="J34" i="3"/>
  <c r="F3" i="7" l="1"/>
  <c r="F7" i="7" s="1"/>
  <c r="G7" i="7" s="1"/>
  <c r="K34" i="3"/>
</calcChain>
</file>

<file path=xl/sharedStrings.xml><?xml version="1.0" encoding="utf-8"?>
<sst xmlns="http://schemas.openxmlformats.org/spreadsheetml/2006/main" count="119" uniqueCount="61">
  <si>
    <t>[mm]</t>
  </si>
  <si>
    <t>Winkelgrad</t>
  </si>
  <si>
    <t>Sinus</t>
  </si>
  <si>
    <t>Cosinus</t>
  </si>
  <si>
    <t>bis Auflage</t>
  </si>
  <si>
    <t>linker Quadrant</t>
  </si>
  <si>
    <t>min y-Wert Schraube</t>
  </si>
  <si>
    <t>min x-Werte</t>
  </si>
  <si>
    <t>Winkel Rad</t>
  </si>
  <si>
    <t>sin Schraube</t>
  </si>
  <si>
    <t>sin Rad</t>
  </si>
  <si>
    <t>Winkel Schraube</t>
  </si>
  <si>
    <t>cos Schraube</t>
  </si>
  <si>
    <t>cos Rad</t>
  </si>
  <si>
    <t>min y-Wert Rad</t>
  </si>
  <si>
    <t>Differenz</t>
  </si>
  <si>
    <t>x-Werte</t>
  </si>
  <si>
    <t>untere Begrenzungslinie</t>
  </si>
  <si>
    <t>y-Werte</t>
  </si>
  <si>
    <t>obere Begrenzungslinie</t>
  </si>
  <si>
    <t>x-Achse</t>
  </si>
  <si>
    <t>y-Achse</t>
  </si>
  <si>
    <t>Sinus x Kugelradius</t>
  </si>
  <si>
    <t>Cosinus x Kugelradius</t>
  </si>
  <si>
    <t>Sinus x Radius bis Durchgangsloch</t>
  </si>
  <si>
    <t>Cosinus x Radius bis Durchgangsloch</t>
  </si>
  <si>
    <t>Bogenmaß</t>
  </si>
  <si>
    <t>Db-Maß, links</t>
  </si>
  <si>
    <t>Radkugel zu Schraubenkugel</t>
  </si>
  <si>
    <t>Punkt unten, innen</t>
  </si>
  <si>
    <t>Punkt oben, außen</t>
  </si>
  <si>
    <t>Winkel unten, innen</t>
  </si>
  <si>
    <t>ab y-Achse</t>
  </si>
  <si>
    <t>Winkel oben, außen</t>
  </si>
  <si>
    <t>Winkelhalbierende</t>
  </si>
  <si>
    <t>mit Streckfaktor</t>
  </si>
  <si>
    <t>Hilfslinie</t>
  </si>
  <si>
    <t>großer Auflageø</t>
  </si>
  <si>
    <t>kleiner Auflageø</t>
  </si>
  <si>
    <t>Konus_1</t>
  </si>
  <si>
    <t>Konus_2</t>
  </si>
  <si>
    <t>Konus_3</t>
  </si>
  <si>
    <t>Db-Maß, rechts</t>
  </si>
  <si>
    <t>Hilfslinie, rechts</t>
  </si>
  <si>
    <t>Winkelstrahl bis Konus</t>
  </si>
  <si>
    <t>Winkelstrahl bis Kugel</t>
  </si>
  <si>
    <t>Auflagegeometrie Schraube / Mutter</t>
  </si>
  <si>
    <t>di</t>
  </si>
  <si>
    <t>da</t>
  </si>
  <si>
    <t>di links</t>
  </si>
  <si>
    <t>da links</t>
  </si>
  <si>
    <t>di rechts</t>
  </si>
  <si>
    <t>da rechts</t>
  </si>
  <si>
    <t>Tragbilddurchmesser</t>
  </si>
  <si>
    <t>wirksamer Durchmesser für das Reibungsmoment in der Auflage</t>
  </si>
  <si>
    <t>Kugel-ø
D</t>
  </si>
  <si>
    <t>[°]</t>
  </si>
  <si>
    <t>Konuswinkel
a</t>
  </si>
  <si>
    <r>
      <rPr>
        <sz val="11"/>
        <rFont val="Calibri"/>
        <family val="2"/>
        <scheme val="minor"/>
      </rPr>
      <t>innen</t>
    </r>
    <r>
      <rPr>
        <i/>
        <sz val="11"/>
        <rFont val="Calibri"/>
        <family val="2"/>
        <scheme val="minor"/>
      </rPr>
      <t xml:space="preserve">
d</t>
    </r>
    <r>
      <rPr>
        <vertAlign val="subscript"/>
        <sz val="11"/>
        <rFont val="Calibri"/>
        <family val="2"/>
        <scheme val="minor"/>
      </rPr>
      <t>i</t>
    </r>
  </si>
  <si>
    <r>
      <rPr>
        <sz val="11"/>
        <rFont val="Calibri"/>
        <family val="2"/>
        <scheme val="minor"/>
      </rPr>
      <t>außen</t>
    </r>
    <r>
      <rPr>
        <i/>
        <sz val="11"/>
        <rFont val="Calibri"/>
        <family val="2"/>
        <scheme val="minor"/>
      </rPr>
      <t xml:space="preserve">
d</t>
    </r>
    <r>
      <rPr>
        <vertAlign val="subscript"/>
        <sz val="11"/>
        <rFont val="Calibri"/>
        <family val="2"/>
        <scheme val="minor"/>
      </rPr>
      <t>a</t>
    </r>
  </si>
  <si>
    <t>Diese Berechnung wurde erstellt nach Formeln "8.19" und "8.20" aus "Schraubenverbindungen" (Kloos, Thomala). Sie dient als unverbindliche Empfehlung zur Verwendung bei der Prüfung von Reibungszahlen bei Verbindungselementen mit kugel- oder konusförmiger Auflagegeometrie.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</si>
</sst>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14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" fontId="0" fillId="0" borderId="0" xfId="0" applyNumberFormat="1"/>
    <xf numFmtId="165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2" fontId="8" fillId="0" borderId="9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64" fontId="7" fillId="0" borderId="7" xfId="0" applyNumberFormat="1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1" fontId="9" fillId="0" borderId="8" xfId="0" applyNumberFormat="1" applyFont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hidden="1"/>
    </xf>
    <xf numFmtId="2" fontId="7" fillId="2" borderId="8" xfId="0" applyNumberFormat="1" applyFont="1" applyFill="1" applyBorder="1" applyAlignment="1" applyProtection="1">
      <alignment horizontal="center" vertical="center"/>
      <protection hidden="1"/>
    </xf>
    <xf numFmtId="2" fontId="9" fillId="2" borderId="6" xfId="0" applyNumberFormat="1" applyFont="1" applyFill="1" applyBorder="1" applyAlignment="1" applyProtection="1">
      <alignment horizontal="center" vertical="center"/>
      <protection hidden="1"/>
    </xf>
    <xf numFmtId="2" fontId="9" fillId="2" borderId="10" xfId="0" applyNumberFormat="1" applyFont="1" applyFill="1" applyBorder="1" applyAlignment="1" applyProtection="1">
      <alignment horizontal="center" vertical="center"/>
      <protection hidden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lor rgb="FFC00000"/>
      </font>
      <fill>
        <patternFill>
          <bgColor rgb="FFFFC000"/>
        </patternFill>
      </fill>
    </dxf>
    <dxf>
      <font>
        <color rgb="FFC0000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323637295422299E-2"/>
          <c:y val="4.8421251732120606E-2"/>
          <c:w val="0.95724094733295684"/>
          <c:h val="0.92201708700934526"/>
        </c:manualLayout>
      </c:layout>
      <c:scatterChart>
        <c:scatterStyle val="lineMarker"/>
        <c:varyColors val="0"/>
        <c:ser>
          <c:idx val="2"/>
          <c:order val="0"/>
          <c:tx>
            <c:v>Serienkugel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Hilfstabelle!$C$2:$C$452</c:f>
              <c:numCache>
                <c:formatCode>General</c:formatCode>
                <c:ptCount val="451"/>
                <c:pt idx="0">
                  <c:v>1.470178145890344E-15</c:v>
                </c:pt>
                <c:pt idx="1">
                  <c:v>-4.1887816982680709E-2</c:v>
                </c:pt>
                <c:pt idx="2">
                  <c:v>-8.3775123575537278E-2</c:v>
                </c:pt>
                <c:pt idx="3">
                  <c:v>-0.12566140939494555</c:v>
                </c:pt>
                <c:pt idx="4">
                  <c:v>-0.16754616406972603</c:v>
                </c:pt>
                <c:pt idx="5">
                  <c:v>-0.20942887724738765</c:v>
                </c:pt>
                <c:pt idx="6">
                  <c:v>-0.25130903860026643</c:v>
                </c:pt>
                <c:pt idx="7">
                  <c:v>-0.29318613783181813</c:v>
                </c:pt>
                <c:pt idx="8">
                  <c:v>-0.33505966468280424</c:v>
                </c:pt>
                <c:pt idx="9">
                  <c:v>-0.37692910893751463</c:v>
                </c:pt>
                <c:pt idx="10">
                  <c:v>-0.41879396042998951</c:v>
                </c:pt>
                <c:pt idx="11">
                  <c:v>-0.46065370905021441</c:v>
                </c:pt>
                <c:pt idx="12">
                  <c:v>-0.50250784475036814</c:v>
                </c:pt>
                <c:pt idx="13">
                  <c:v>-0.54435585755101545</c:v>
                </c:pt>
                <c:pt idx="14">
                  <c:v>-0.58619723754732656</c:v>
                </c:pt>
                <c:pt idx="15">
                  <c:v>-0.62803147491528544</c:v>
                </c:pt>
                <c:pt idx="16">
                  <c:v>-0.66985805991792247</c:v>
                </c:pt>
                <c:pt idx="17">
                  <c:v>-0.71167648291149388</c:v>
                </c:pt>
                <c:pt idx="18">
                  <c:v>-0.75348623435171747</c:v>
                </c:pt>
                <c:pt idx="19">
                  <c:v>-0.79528680479995606</c:v>
                </c:pt>
                <c:pt idx="20">
                  <c:v>-0.83707768492945545</c:v>
                </c:pt>
                <c:pt idx="21">
                  <c:v>-0.87885836553152941</c:v>
                </c:pt>
                <c:pt idx="22">
                  <c:v>-0.92062833752177031</c:v>
                </c:pt>
                <c:pt idx="23">
                  <c:v>-0.96238709194625116</c:v>
                </c:pt>
                <c:pt idx="24">
                  <c:v>-1.0041341199877327</c:v>
                </c:pt>
                <c:pt idx="25">
                  <c:v>-1.0458689129718317</c:v>
                </c:pt>
                <c:pt idx="26">
                  <c:v>-1.087590962373298</c:v>
                </c:pt>
                <c:pt idx="27">
                  <c:v>-1.1292997598221057</c:v>
                </c:pt>
                <c:pt idx="28">
                  <c:v>-1.1709947971097248</c:v>
                </c:pt>
                <c:pt idx="29">
                  <c:v>-1.2126755661952848</c:v>
                </c:pt>
                <c:pt idx="30">
                  <c:v>-1.2543415592117677</c:v>
                </c:pt>
                <c:pt idx="31">
                  <c:v>-1.2959922684721976</c:v>
                </c:pt>
                <c:pt idx="32">
                  <c:v>-1.337627186475832</c:v>
                </c:pt>
                <c:pt idx="33">
                  <c:v>-1.3792458059143231</c:v>
                </c:pt>
                <c:pt idx="34">
                  <c:v>-1.4208476196779325</c:v>
                </c:pt>
                <c:pt idx="35">
                  <c:v>-1.4624321208616884</c:v>
                </c:pt>
                <c:pt idx="36">
                  <c:v>-1.5039988027715614</c:v>
                </c:pt>
                <c:pt idx="37">
                  <c:v>-1.5455471589306615</c:v>
                </c:pt>
                <c:pt idx="38">
                  <c:v>-1.5870766830853751</c:v>
                </c:pt>
                <c:pt idx="39">
                  <c:v>-1.6285868692115555</c:v>
                </c:pt>
                <c:pt idx="40">
                  <c:v>-1.6700772115206912</c:v>
                </c:pt>
                <c:pt idx="41">
                  <c:v>-1.7115472044660431</c:v>
                </c:pt>
                <c:pt idx="42">
                  <c:v>-1.7529963427488402</c:v>
                </c:pt>
                <c:pt idx="43">
                  <c:v>-1.7944241213244128</c:v>
                </c:pt>
                <c:pt idx="44">
                  <c:v>-1.8358300354083523</c:v>
                </c:pt>
                <c:pt idx="45">
                  <c:v>-1.8772135804826635</c:v>
                </c:pt>
                <c:pt idx="46">
                  <c:v>-1.9185742523019038</c:v>
                </c:pt>
                <c:pt idx="47">
                  <c:v>-1.95991154689935</c:v>
                </c:pt>
                <c:pt idx="48">
                  <c:v>-2.0012249605931127</c:v>
                </c:pt>
                <c:pt idx="49">
                  <c:v>-2.042513989992274</c:v>
                </c:pt>
                <c:pt idx="50">
                  <c:v>-2.0837781320030446</c:v>
                </c:pt>
                <c:pt idx="51">
                  <c:v>-2.1250168838348777</c:v>
                </c:pt>
                <c:pt idx="52">
                  <c:v>-2.1662297430065953</c:v>
                </c:pt>
                <c:pt idx="53">
                  <c:v>-2.207416207352515</c:v>
                </c:pt>
                <c:pt idx="54">
                  <c:v>-2.2485757750285718</c:v>
                </c:pt>
                <c:pt idx="55">
                  <c:v>-2.289707944518411</c:v>
                </c:pt>
                <c:pt idx="56">
                  <c:v>-2.3308122146395349</c:v>
                </c:pt>
                <c:pt idx="57">
                  <c:v>-2.3718880845493771</c:v>
                </c:pt>
                <c:pt idx="58">
                  <c:v>-2.4129350537514371</c:v>
                </c:pt>
                <c:pt idx="59">
                  <c:v>-2.4539526221013426</c:v>
                </c:pt>
                <c:pt idx="60">
                  <c:v>-2.494940289812968</c:v>
                </c:pt>
                <c:pt idx="61">
                  <c:v>-2.5358975574645175</c:v>
                </c:pt>
                <c:pt idx="62">
                  <c:v>-2.5768239260046149</c:v>
                </c:pt>
                <c:pt idx="63">
                  <c:v>-2.6177188967583644</c:v>
                </c:pt>
                <c:pt idx="64">
                  <c:v>-2.6585819714334589</c:v>
                </c:pt>
                <c:pt idx="65">
                  <c:v>-2.6994126521262292</c:v>
                </c:pt>
                <c:pt idx="66">
                  <c:v>-2.7402104413277155</c:v>
                </c:pt>
                <c:pt idx="67">
                  <c:v>-2.7809748419297273</c:v>
                </c:pt>
                <c:pt idx="68">
                  <c:v>-2.821705357230917</c:v>
                </c:pt>
                <c:pt idx="69">
                  <c:v>-2.8624014909428048</c:v>
                </c:pt>
                <c:pt idx="70">
                  <c:v>-2.9030627471958494</c:v>
                </c:pt>
                <c:pt idx="71">
                  <c:v>-2.9436886305454655</c:v>
                </c:pt>
                <c:pt idx="72">
                  <c:v>-2.9842786459780895</c:v>
                </c:pt>
                <c:pt idx="73">
                  <c:v>-3.0248322989171932</c:v>
                </c:pt>
                <c:pt idx="74">
                  <c:v>-3.0653490952293141</c:v>
                </c:pt>
                <c:pt idx="75">
                  <c:v>-3.1058285412300797</c:v>
                </c:pt>
                <c:pt idx="76">
                  <c:v>-3.146270143690205</c:v>
                </c:pt>
                <c:pt idx="77">
                  <c:v>-3.1866734098415312</c:v>
                </c:pt>
                <c:pt idx="78">
                  <c:v>-3.2270378473830066</c:v>
                </c:pt>
                <c:pt idx="79">
                  <c:v>-3.2673629644867077</c:v>
                </c:pt>
                <c:pt idx="80">
                  <c:v>-3.3076482698038037</c:v>
                </c:pt>
                <c:pt idx="81">
                  <c:v>-3.3478932724705621</c:v>
                </c:pt>
                <c:pt idx="82">
                  <c:v>-3.3880974821143264</c:v>
                </c:pt>
                <c:pt idx="83">
                  <c:v>-3.4282604088594941</c:v>
                </c:pt>
                <c:pt idx="84">
                  <c:v>-3.4683815633334683</c:v>
                </c:pt>
                <c:pt idx="85">
                  <c:v>-3.5084604566726481</c:v>
                </c:pt>
                <c:pt idx="86">
                  <c:v>-3.5484966005283654</c:v>
                </c:pt>
                <c:pt idx="87">
                  <c:v>-3.5884895070728424</c:v>
                </c:pt>
                <c:pt idx="88">
                  <c:v>-3.628438689005129</c:v>
                </c:pt>
                <c:pt idx="89">
                  <c:v>-3.6683436595570615</c:v>
                </c:pt>
                <c:pt idx="90">
                  <c:v>-3.7082039324991598</c:v>
                </c:pt>
                <c:pt idx="91">
                  <c:v>-3.7480190221465843</c:v>
                </c:pt>
                <c:pt idx="92">
                  <c:v>-3.7877884433650211</c:v>
                </c:pt>
                <c:pt idx="93">
                  <c:v>-3.8275117115766286</c:v>
                </c:pt>
                <c:pt idx="94">
                  <c:v>-3.8671883427659197</c:v>
                </c:pt>
                <c:pt idx="95">
                  <c:v>-3.9068178534856646</c:v>
                </c:pt>
                <c:pt idx="96">
                  <c:v>-3.9463997608627817</c:v>
                </c:pt>
                <c:pt idx="97">
                  <c:v>-3.9859335826042246</c:v>
                </c:pt>
                <c:pt idx="98">
                  <c:v>-4.0254188370028432</c:v>
                </c:pt>
                <c:pt idx="99">
                  <c:v>-4.0648550429432726</c:v>
                </c:pt>
                <c:pt idx="100">
                  <c:v>-4.1042417199077992</c:v>
                </c:pt>
                <c:pt idx="101">
                  <c:v>-4.1435783879821875</c:v>
                </c:pt>
                <c:pt idx="102">
                  <c:v>-4.1828645678615519</c:v>
                </c:pt>
                <c:pt idx="103">
                  <c:v>-4.2220997808561886</c:v>
                </c:pt>
                <c:pt idx="104">
                  <c:v>-4.2612835488974099</c:v>
                </c:pt>
                <c:pt idx="105">
                  <c:v>-4.3004153945433714</c:v>
                </c:pt>
                <c:pt idx="106">
                  <c:v>-4.3394948409848739</c:v>
                </c:pt>
                <c:pt idx="107">
                  <c:v>-4.3785214120511995</c:v>
                </c:pt>
                <c:pt idx="108">
                  <c:v>-4.417494632215897</c:v>
                </c:pt>
                <c:pt idx="109">
                  <c:v>-4.4564140266025722</c:v>
                </c:pt>
                <c:pt idx="110">
                  <c:v>-4.4952791209906966</c:v>
                </c:pt>
                <c:pt idx="111">
                  <c:v>-4.5340894418213553</c:v>
                </c:pt>
                <c:pt idx="112">
                  <c:v>-4.5728445162030376</c:v>
                </c:pt>
                <c:pt idx="113">
                  <c:v>-4.6115438719173962</c:v>
                </c:pt>
                <c:pt idx="114">
                  <c:v>-4.6501870374249847</c:v>
                </c:pt>
                <c:pt idx="115">
                  <c:v>-4.6887735418710319</c:v>
                </c:pt>
                <c:pt idx="116">
                  <c:v>-4.7273029150911583</c:v>
                </c:pt>
                <c:pt idx="117">
                  <c:v>-4.7657746876171103</c:v>
                </c:pt>
                <c:pt idx="118">
                  <c:v>-4.8041883906824854</c:v>
                </c:pt>
                <c:pt idx="119">
                  <c:v>-4.8425435562284243</c:v>
                </c:pt>
                <c:pt idx="120">
                  <c:v>-4.8808397169093345</c:v>
                </c:pt>
                <c:pt idx="121">
                  <c:v>-4.9190764060986085</c:v>
                </c:pt>
                <c:pt idx="122">
                  <c:v>-4.9572531578942343</c:v>
                </c:pt>
                <c:pt idx="123">
                  <c:v>-4.9953695071245452</c:v>
                </c:pt>
                <c:pt idx="124">
                  <c:v>-5.033424989353855</c:v>
                </c:pt>
                <c:pt idx="125">
                  <c:v>-5.0714191408881213</c:v>
                </c:pt>
                <c:pt idx="126">
                  <c:v>-5.1093514987806019</c:v>
                </c:pt>
                <c:pt idx="127">
                  <c:v>-5.1472216008374794</c:v>
                </c:pt>
                <c:pt idx="128">
                  <c:v>-5.1850289856235143</c:v>
                </c:pt>
                <c:pt idx="129">
                  <c:v>-5.2227731924676553</c:v>
                </c:pt>
                <c:pt idx="130">
                  <c:v>-5.2604537614686473</c:v>
                </c:pt>
                <c:pt idx="131">
                  <c:v>-5.2980702335006589</c:v>
                </c:pt>
                <c:pt idx="132">
                  <c:v>-5.3356221502188443</c:v>
                </c:pt>
                <c:pt idx="133">
                  <c:v>-5.3731090540649493</c:v>
                </c:pt>
                <c:pt idx="134">
                  <c:v>-5.4105304882728849</c:v>
                </c:pt>
                <c:pt idx="135">
                  <c:v>-5.447885996874275</c:v>
                </c:pt>
                <c:pt idx="136">
                  <c:v>-5.4851751247040417</c:v>
                </c:pt>
                <c:pt idx="137">
                  <c:v>-5.52239741740593</c:v>
                </c:pt>
                <c:pt idx="138">
                  <c:v>-5.559552421438049</c:v>
                </c:pt>
                <c:pt idx="139">
                  <c:v>-5.5966396840784007</c:v>
                </c:pt>
                <c:pt idx="140">
                  <c:v>-5.6336587534303986</c:v>
                </c:pt>
                <c:pt idx="141">
                  <c:v>-5.6706091784283466</c:v>
                </c:pt>
                <c:pt idx="142">
                  <c:v>-5.7074905088430041</c:v>
                </c:pt>
                <c:pt idx="143">
                  <c:v>-5.7443022952869809</c:v>
                </c:pt>
                <c:pt idx="144">
                  <c:v>-5.7810440892202806</c:v>
                </c:pt>
                <c:pt idx="145">
                  <c:v>-5.8177154429557403</c:v>
                </c:pt>
                <c:pt idx="146">
                  <c:v>-5.8543159096644866</c:v>
                </c:pt>
                <c:pt idx="147">
                  <c:v>-5.8908450433813826</c:v>
                </c:pt>
                <c:pt idx="148">
                  <c:v>-5.9273023990104674</c:v>
                </c:pt>
                <c:pt idx="149">
                  <c:v>-5.9636875323303578</c:v>
                </c:pt>
                <c:pt idx="150">
                  <c:v>-5.9999999999996927</c:v>
                </c:pt>
                <c:pt idx="151">
                  <c:v>-6.0362393595625061</c:v>
                </c:pt>
                <c:pt idx="152">
                  <c:v>-6.0724051694536509</c:v>
                </c:pt>
                <c:pt idx="153">
                  <c:v>-6.1084969890041387</c:v>
                </c:pt>
                <c:pt idx="154">
                  <c:v>-6.144514378446539</c:v>
                </c:pt>
                <c:pt idx="155">
                  <c:v>-6.1804568989203297</c:v>
                </c:pt>
                <c:pt idx="156">
                  <c:v>-6.2163241124772455</c:v>
                </c:pt>
                <c:pt idx="157">
                  <c:v>-6.2521155820865975</c:v>
                </c:pt>
                <c:pt idx="158">
                  <c:v>-6.2878308716406295</c:v>
                </c:pt>
                <c:pt idx="159">
                  <c:v>-6.3234695459598083</c:v>
                </c:pt>
                <c:pt idx="160">
                  <c:v>-6.3590311707981364</c:v>
                </c:pt>
                <c:pt idx="161">
                  <c:v>-6.3945153128484353</c:v>
                </c:pt>
                <c:pt idx="162">
                  <c:v>-6.4299215397476281</c:v>
                </c:pt>
                <c:pt idx="163">
                  <c:v>-6.4652494200820243</c:v>
                </c:pt>
                <c:pt idx="164">
                  <c:v>-6.5004985233925492</c:v>
                </c:pt>
                <c:pt idx="165">
                  <c:v>-6.5356684201799951</c:v>
                </c:pt>
                <c:pt idx="166">
                  <c:v>-6.5707586819102701</c:v>
                </c:pt>
                <c:pt idx="167">
                  <c:v>-6.6057688810196122</c:v>
                </c:pt>
                <c:pt idx="168">
                  <c:v>-6.6406985909197935</c:v>
                </c:pt>
                <c:pt idx="169">
                  <c:v>-6.6755473860033208</c:v>
                </c:pt>
                <c:pt idx="170">
                  <c:v>-6.7103148416486285</c:v>
                </c:pt>
                <c:pt idx="171">
                  <c:v>-6.7450005342252322</c:v>
                </c:pt>
                <c:pt idx="172">
                  <c:v>-6.7796040410989153</c:v>
                </c:pt>
                <c:pt idx="173">
                  <c:v>-6.8141249406368729</c:v>
                </c:pt>
                <c:pt idx="174">
                  <c:v>-6.8485628122128368</c:v>
                </c:pt>
                <c:pt idx="175">
                  <c:v>-6.8829172362122089</c:v>
                </c:pt>
                <c:pt idx="176">
                  <c:v>-6.9171877940371731</c:v>
                </c:pt>
                <c:pt idx="177">
                  <c:v>-6.9513740681118001</c:v>
                </c:pt>
                <c:pt idx="178">
                  <c:v>-6.9854756418871293</c:v>
                </c:pt>
                <c:pt idx="179">
                  <c:v>-7.0194920998462393</c:v>
                </c:pt>
                <c:pt idx="180">
                  <c:v>-7.0534230275093313</c:v>
                </c:pt>
                <c:pt idx="181">
                  <c:v>-7.0872680114387574</c:v>
                </c:pt>
                <c:pt idx="182">
                  <c:v>-7.121026639244068</c:v>
                </c:pt>
                <c:pt idx="183">
                  <c:v>-7.1546984995870355</c:v>
                </c:pt>
                <c:pt idx="184">
                  <c:v>-7.1882831821866748</c:v>
                </c:pt>
                <c:pt idx="185">
                  <c:v>-7.2217802778242222</c:v>
                </c:pt>
                <c:pt idx="186">
                  <c:v>-7.2551893783481454</c:v>
                </c:pt>
                <c:pt idx="187">
                  <c:v>-7.2885100766790858</c:v>
                </c:pt>
                <c:pt idx="188">
                  <c:v>-7.3217419668148551</c:v>
                </c:pt>
                <c:pt idx="189">
                  <c:v>-7.3548846438353603</c:v>
                </c:pt>
                <c:pt idx="190">
                  <c:v>-7.3879377039075411</c:v>
                </c:pt>
                <c:pt idx="191">
                  <c:v>-7.4209007442902948</c:v>
                </c:pt>
                <c:pt idx="192">
                  <c:v>-7.4537733633393675</c:v>
                </c:pt>
                <c:pt idx="193">
                  <c:v>-7.4865551605122693</c:v>
                </c:pt>
                <c:pt idx="194">
                  <c:v>-7.519245736373164</c:v>
                </c:pt>
                <c:pt idx="195">
                  <c:v>-7.5518446925976868</c:v>
                </c:pt>
                <c:pt idx="196">
                  <c:v>-7.5843516319778459</c:v>
                </c:pt>
                <c:pt idx="197">
                  <c:v>-7.616766158426846</c:v>
                </c:pt>
                <c:pt idx="198">
                  <c:v>-7.649087876983911</c:v>
                </c:pt>
                <c:pt idx="199">
                  <c:v>-7.6813163938191025</c:v>
                </c:pt>
                <c:pt idx="200">
                  <c:v>-7.7134513162381086</c:v>
                </c:pt>
                <c:pt idx="201">
                  <c:v>-7.7454922526870424</c:v>
                </c:pt>
                <c:pt idx="202">
                  <c:v>-7.7774388127572056</c:v>
                </c:pt>
                <c:pt idx="203">
                  <c:v>-7.8092906071898449</c:v>
                </c:pt>
                <c:pt idx="204">
                  <c:v>-7.8410472478808941</c:v>
                </c:pt>
                <c:pt idx="205">
                  <c:v>-7.8727083478857161</c:v>
                </c:pt>
                <c:pt idx="206">
                  <c:v>-7.9042735214237929</c:v>
                </c:pt>
                <c:pt idx="207">
                  <c:v>-7.9357423838834524</c:v>
                </c:pt>
                <c:pt idx="208">
                  <c:v>-7.9671145518265289</c:v>
                </c:pt>
                <c:pt idx="209">
                  <c:v>-7.9983896429930583</c:v>
                </c:pt>
                <c:pt idx="210">
                  <c:v>-8.0295672763059258</c:v>
                </c:pt>
                <c:pt idx="211">
                  <c:v>-8.0606470718755094</c:v>
                </c:pt>
                <c:pt idx="212">
                  <c:v>-8.0916286510043065</c:v>
                </c:pt>
                <c:pt idx="213">
                  <c:v>-8.1225116361915575</c:v>
                </c:pt>
                <c:pt idx="214">
                  <c:v>-8.1532956511378192</c:v>
                </c:pt>
                <c:pt idx="215">
                  <c:v>-8.1839803207496065</c:v>
                </c:pt>
                <c:pt idx="216">
                  <c:v>-8.2145652711438881</c:v>
                </c:pt>
                <c:pt idx="217">
                  <c:v>-8.2450501296526983</c:v>
                </c:pt>
                <c:pt idx="218">
                  <c:v>-8.2754345248276593</c:v>
                </c:pt>
                <c:pt idx="219">
                  <c:v>-8.3057180864445037</c:v>
                </c:pt>
                <c:pt idx="220">
                  <c:v>-8.3359004455075887</c:v>
                </c:pt>
                <c:pt idx="221">
                  <c:v>-8.3659812342543987</c:v>
                </c:pt>
                <c:pt idx="222">
                  <c:v>-8.3959600861600077</c:v>
                </c:pt>
                <c:pt idx="223">
                  <c:v>-8.4258366359415717</c:v>
                </c:pt>
                <c:pt idx="224">
                  <c:v>-8.4556105195627573</c:v>
                </c:pt>
                <c:pt idx="225">
                  <c:v>-8.4852813742381876</c:v>
                </c:pt>
                <c:pt idx="226">
                  <c:v>-8.5148488384378691</c:v>
                </c:pt>
                <c:pt idx="227">
                  <c:v>-8.5443125518915739</c:v>
                </c:pt>
                <c:pt idx="228">
                  <c:v>-8.5736721555932576</c:v>
                </c:pt>
                <c:pt idx="229">
                  <c:v>-8.6029272918054129</c:v>
                </c:pt>
                <c:pt idx="230">
                  <c:v>-8.6320776040634328</c:v>
                </c:pt>
                <c:pt idx="231">
                  <c:v>-8.6611227371799657</c:v>
                </c:pt>
                <c:pt idx="232">
                  <c:v>-8.6900623372492287</c:v>
                </c:pt>
                <c:pt idx="233">
                  <c:v>-8.7188960516513294</c:v>
                </c:pt>
                <c:pt idx="234">
                  <c:v>-8.7476235290565558</c:v>
                </c:pt>
                <c:pt idx="235">
                  <c:v>-8.7762444194296592</c:v>
                </c:pt>
                <c:pt idx="236">
                  <c:v>-8.8047583740341295</c:v>
                </c:pt>
                <c:pt idx="237">
                  <c:v>-8.833165045436429</c:v>
                </c:pt>
                <c:pt idx="238">
                  <c:v>-8.8614640875102211</c:v>
                </c:pt>
                <c:pt idx="239">
                  <c:v>-8.889655155440618</c:v>
                </c:pt>
                <c:pt idx="240">
                  <c:v>-8.9177379057283481</c:v>
                </c:pt>
                <c:pt idx="241">
                  <c:v>-8.9457119961939622</c:v>
                </c:pt>
                <c:pt idx="242">
                  <c:v>-8.973577085981999</c:v>
                </c:pt>
                <c:pt idx="243">
                  <c:v>-9.0013328355651332</c:v>
                </c:pt>
                <c:pt idx="244">
                  <c:v>-9.0289789067483106</c:v>
                </c:pt>
                <c:pt idx="245">
                  <c:v>-9.0565149626728783</c:v>
                </c:pt>
                <c:pt idx="246">
                  <c:v>-9.0839406678206913</c:v>
                </c:pt>
                <c:pt idx="247">
                  <c:v>-9.1112556880181845</c:v>
                </c:pt>
                <c:pt idx="248">
                  <c:v>-9.138459690440456</c:v>
                </c:pt>
                <c:pt idx="249">
                  <c:v>-9.165552343615321</c:v>
                </c:pt>
                <c:pt idx="250">
                  <c:v>-9.1925333174273511</c:v>
                </c:pt>
                <c:pt idx="251">
                  <c:v>-9.2194022831218945</c:v>
                </c:pt>
                <c:pt idx="252">
                  <c:v>-9.2461589133090847</c:v>
                </c:pt>
                <c:pt idx="253">
                  <c:v>-9.2728028819678325</c:v>
                </c:pt>
                <c:pt idx="254">
                  <c:v>-9.2993338644497765</c:v>
                </c:pt>
                <c:pt idx="255">
                  <c:v>-9.3257515374832707</c:v>
                </c:pt>
                <c:pt idx="256">
                  <c:v>-9.3520555791773035</c:v>
                </c:pt>
                <c:pt idx="257">
                  <c:v>-9.3782456690254392</c:v>
                </c:pt>
                <c:pt idx="258">
                  <c:v>-9.4043214879096908</c:v>
                </c:pt>
                <c:pt idx="259">
                  <c:v>-9.4302827181044364</c:v>
                </c:pt>
                <c:pt idx="260">
                  <c:v>-9.4561290432802778</c:v>
                </c:pt>
                <c:pt idx="261">
                  <c:v>-9.4818601485079057</c:v>
                </c:pt>
                <c:pt idx="262">
                  <c:v>-9.50747572026191</c:v>
                </c:pt>
                <c:pt idx="263">
                  <c:v>-9.5329754464246399</c:v>
                </c:pt>
                <c:pt idx="264">
                  <c:v>-9.5583590162899768</c:v>
                </c:pt>
                <c:pt idx="265">
                  <c:v>-9.5836261205671356</c:v>
                </c:pt>
                <c:pt idx="266">
                  <c:v>-9.6087764513844185</c:v>
                </c:pt>
                <c:pt idx="267">
                  <c:v>-9.6338097022929894</c:v>
                </c:pt>
                <c:pt idx="268">
                  <c:v>-9.6587255682705866</c:v>
                </c:pt>
                <c:pt idx="269">
                  <c:v>-9.6835237457252461</c:v>
                </c:pt>
                <c:pt idx="270">
                  <c:v>-9.7082039324989928</c:v>
                </c:pt>
                <c:pt idx="271">
                  <c:v>-9.7327658278715425</c:v>
                </c:pt>
                <c:pt idx="272">
                  <c:v>-9.7572091325639541</c:v>
                </c:pt>
                <c:pt idx="273">
                  <c:v>-9.7815335487422743</c:v>
                </c:pt>
                <c:pt idx="274">
                  <c:v>-9.8057387800211657</c:v>
                </c:pt>
                <c:pt idx="275">
                  <c:v>-9.8298245314675263</c:v>
                </c:pt>
                <c:pt idx="276">
                  <c:v>-9.8537905096040745</c:v>
                </c:pt>
                <c:pt idx="277">
                  <c:v>-9.8776364224129267</c:v>
                </c:pt>
                <c:pt idx="278">
                  <c:v>-9.9013619793391676</c:v>
                </c:pt>
                <c:pt idx="279">
                  <c:v>-9.9249668912943676</c:v>
                </c:pt>
                <c:pt idx="280">
                  <c:v>-9.9484508706601265</c:v>
                </c:pt>
                <c:pt idx="281">
                  <c:v>-9.9718136312915675</c:v>
                </c:pt>
                <c:pt idx="282">
                  <c:v>-9.995054888520821</c:v>
                </c:pt>
                <c:pt idx="283">
                  <c:v>-10.018174359160508</c:v>
                </c:pt>
                <c:pt idx="284">
                  <c:v>-10.041171761507169</c:v>
                </c:pt>
                <c:pt idx="285">
                  <c:v>-10.064046815344717</c:v>
                </c:pt>
                <c:pt idx="286">
                  <c:v>-10.08679924194784</c:v>
                </c:pt>
                <c:pt idx="287">
                  <c:v>-10.109428764085401</c:v>
                </c:pt>
                <c:pt idx="288">
                  <c:v>-10.131935106023812</c:v>
                </c:pt>
                <c:pt idx="289">
                  <c:v>-10.1543179935304</c:v>
                </c:pt>
                <c:pt idx="290">
                  <c:v>-10.176577153876744</c:v>
                </c:pt>
                <c:pt idx="291">
                  <c:v>-10.198712315842</c:v>
                </c:pt>
                <c:pt idx="292">
                  <c:v>-10.220723209716205</c:v>
                </c:pt>
                <c:pt idx="293">
                  <c:v>-10.242609567303564</c:v>
                </c:pt>
                <c:pt idx="294">
                  <c:v>-10.264371121925716</c:v>
                </c:pt>
                <c:pt idx="295">
                  <c:v>-10.286007608424983</c:v>
                </c:pt>
                <c:pt idx="296">
                  <c:v>-10.307518763167609</c:v>
                </c:pt>
                <c:pt idx="297">
                  <c:v>-10.328904324046967</c:v>
                </c:pt>
                <c:pt idx="298">
                  <c:v>-10.350164030486727</c:v>
                </c:pt>
                <c:pt idx="299">
                  <c:v>-10.371297623444097</c:v>
                </c:pt>
                <c:pt idx="300">
                  <c:v>-10.392304845412903</c:v>
                </c:pt>
                <c:pt idx="301">
                  <c:v>-10.413185440426783</c:v>
                </c:pt>
                <c:pt idx="302">
                  <c:v>-10.433939154062269</c:v>
                </c:pt>
                <c:pt idx="303">
                  <c:v>-10.454565733441918</c:v>
                </c:pt>
                <c:pt idx="304">
                  <c:v>-10.47506492723736</c:v>
                </c:pt>
                <c:pt idx="305">
                  <c:v>-10.4954364856724</c:v>
                </c:pt>
                <c:pt idx="306">
                  <c:v>-10.515680160526014</c:v>
                </c:pt>
                <c:pt idx="307">
                  <c:v>-10.535795705135419</c:v>
                </c:pt>
                <c:pt idx="308">
                  <c:v>-10.555782874399046</c:v>
                </c:pt>
                <c:pt idx="309">
                  <c:v>-10.575641424779555</c:v>
                </c:pt>
                <c:pt idx="310">
                  <c:v>-10.595371114306774</c:v>
                </c:pt>
                <c:pt idx="311">
                  <c:v>-10.614971702580657</c:v>
                </c:pt>
                <c:pt idx="312">
                  <c:v>-10.634442950774229</c:v>
                </c:pt>
                <c:pt idx="313">
                  <c:v>-10.653784621636474</c:v>
                </c:pt>
                <c:pt idx="314">
                  <c:v>-10.672996479495229</c:v>
                </c:pt>
                <c:pt idx="315">
                  <c:v>-10.692078290260074</c:v>
                </c:pt>
                <c:pt idx="316">
                  <c:v>-10.711029821425168</c:v>
                </c:pt>
                <c:pt idx="317">
                  <c:v>-10.72985084207208</c:v>
                </c:pt>
                <c:pt idx="318">
                  <c:v>-10.748541122872618</c:v>
                </c:pt>
                <c:pt idx="319">
                  <c:v>-10.767100436091603</c:v>
                </c:pt>
                <c:pt idx="320">
                  <c:v>-10.785528555589666</c:v>
                </c:pt>
                <c:pt idx="321">
                  <c:v>-10.80382525682599</c:v>
                </c:pt>
                <c:pt idx="322">
                  <c:v>-10.821990316861033</c:v>
                </c:pt>
                <c:pt idx="323">
                  <c:v>-10.840023514359279</c:v>
                </c:pt>
                <c:pt idx="324">
                  <c:v>-10.857924629591906</c:v>
                </c:pt>
                <c:pt idx="325">
                  <c:v>-10.875693444439474</c:v>
                </c:pt>
                <c:pt idx="326">
                  <c:v>-10.893329742394577</c:v>
                </c:pt>
                <c:pt idx="327">
                  <c:v>-10.910833308564499</c:v>
                </c:pt>
                <c:pt idx="328">
                  <c:v>-10.928203929673803</c:v>
                </c:pt>
                <c:pt idx="329">
                  <c:v>-10.945441394066954</c:v>
                </c:pt>
                <c:pt idx="330">
                  <c:v>-10.962545491710891</c:v>
                </c:pt>
                <c:pt idx="331">
                  <c:v>-10.979516014197578</c:v>
                </c:pt>
                <c:pt idx="332">
                  <c:v>-10.996352754746558</c:v>
                </c:pt>
                <c:pt idx="333">
                  <c:v>-11.013055508207458</c:v>
                </c:pt>
                <c:pt idx="334">
                  <c:v>-11.0296240710625</c:v>
                </c:pt>
                <c:pt idx="335">
                  <c:v>-11.046058241428971</c:v>
                </c:pt>
                <c:pt idx="336">
                  <c:v>-11.062357819061695</c:v>
                </c:pt>
                <c:pt idx="337">
                  <c:v>-11.078522605355461</c:v>
                </c:pt>
                <c:pt idx="338">
                  <c:v>-11.09455240334745</c:v>
                </c:pt>
                <c:pt idx="339">
                  <c:v>-11.110447017719631</c:v>
                </c:pt>
                <c:pt idx="340">
                  <c:v>-11.126206254801144</c:v>
                </c:pt>
                <c:pt idx="341">
                  <c:v>-11.141829922570659</c:v>
                </c:pt>
                <c:pt idx="342">
                  <c:v>-11.157317830658716</c:v>
                </c:pt>
                <c:pt idx="343">
                  <c:v>-11.172669790350039</c:v>
                </c:pt>
                <c:pt idx="344">
                  <c:v>-11.187885614585849</c:v>
                </c:pt>
                <c:pt idx="345">
                  <c:v>-11.202965117966125</c:v>
                </c:pt>
                <c:pt idx="346">
                  <c:v>-11.217908116751879</c:v>
                </c:pt>
                <c:pt idx="347">
                  <c:v>-11.232714428867386</c:v>
                </c:pt>
                <c:pt idx="348">
                  <c:v>-11.247383873902411</c:v>
                </c:pt>
                <c:pt idx="349">
                  <c:v>-11.261916273114386</c:v>
                </c:pt>
                <c:pt idx="350">
                  <c:v>-11.276311449430613</c:v>
                </c:pt>
                <c:pt idx="351">
                  <c:v>-11.290569227450421</c:v>
                </c:pt>
                <c:pt idx="352">
                  <c:v>-11.304689433447278</c:v>
                </c:pt>
                <c:pt idx="353">
                  <c:v>-11.31867189537093</c:v>
                </c:pt>
                <c:pt idx="354">
                  <c:v>-11.332516442849494</c:v>
                </c:pt>
                <c:pt idx="355">
                  <c:v>-11.346222907191525</c:v>
                </c:pt>
                <c:pt idx="356">
                  <c:v>-11.359791121388085</c:v>
                </c:pt>
                <c:pt idx="357">
                  <c:v>-11.373220920114758</c:v>
                </c:pt>
                <c:pt idx="358">
                  <c:v>-11.386512139733691</c:v>
                </c:pt>
                <c:pt idx="359">
                  <c:v>-11.399664618295564</c:v>
                </c:pt>
                <c:pt idx="360">
                  <c:v>-11.412678195541579</c:v>
                </c:pt>
                <c:pt idx="361">
                  <c:v>-11.4255527129054</c:v>
                </c:pt>
                <c:pt idx="362">
                  <c:v>-11.4382880135151</c:v>
                </c:pt>
                <c:pt idx="363">
                  <c:v>-11.450883942195061</c:v>
                </c:pt>
                <c:pt idx="364">
                  <c:v>-11.463340345467868</c:v>
                </c:pt>
                <c:pt idx="365">
                  <c:v>-11.475657071556173</c:v>
                </c:pt>
                <c:pt idx="366">
                  <c:v>-11.487833970384555</c:v>
                </c:pt>
                <c:pt idx="367">
                  <c:v>-11.499870893581349</c:v>
                </c:pt>
                <c:pt idx="368">
                  <c:v>-11.511767694480444</c:v>
                </c:pt>
                <c:pt idx="369">
                  <c:v>-11.523524228123073</c:v>
                </c:pt>
                <c:pt idx="370">
                  <c:v>-11.535140351259583</c:v>
                </c:pt>
                <c:pt idx="371">
                  <c:v>-11.546615922351181</c:v>
                </c:pt>
                <c:pt idx="372">
                  <c:v>-11.557950801571661</c:v>
                </c:pt>
                <c:pt idx="373">
                  <c:v>-11.569144850809085</c:v>
                </c:pt>
                <c:pt idx="374">
                  <c:v>-11.580197933667504</c:v>
                </c:pt>
                <c:pt idx="375">
                  <c:v>-11.591109915468587</c:v>
                </c:pt>
                <c:pt idx="376">
                  <c:v>-11.601880663253283</c:v>
                </c:pt>
                <c:pt idx="377">
                  <c:v>-11.612510045783429</c:v>
                </c:pt>
                <c:pt idx="378">
                  <c:v>-11.622997933543349</c:v>
                </c:pt>
                <c:pt idx="379">
                  <c:v>-11.633344198741446</c:v>
                </c:pt>
                <c:pt idx="380">
                  <c:v>-11.643548715311738</c:v>
                </c:pt>
                <c:pt idx="381">
                  <c:v>-11.653611358915416</c:v>
                </c:pt>
                <c:pt idx="382">
                  <c:v>-11.66353200694234</c:v>
                </c:pt>
                <c:pt idx="383">
                  <c:v>-11.673310538512547</c:v>
                </c:pt>
                <c:pt idx="384">
                  <c:v>-11.682946834477715</c:v>
                </c:pt>
                <c:pt idx="385">
                  <c:v>-11.692440777422616</c:v>
                </c:pt>
                <c:pt idx="386">
                  <c:v>-11.701792251666554</c:v>
                </c:pt>
                <c:pt idx="387">
                  <c:v>-11.711001143264767</c:v>
                </c:pt>
                <c:pt idx="388">
                  <c:v>-11.720067340009816</c:v>
                </c:pt>
                <c:pt idx="389">
                  <c:v>-11.728990731432953</c:v>
                </c:pt>
                <c:pt idx="390">
                  <c:v>-11.737771208805473</c:v>
                </c:pt>
                <c:pt idx="391">
                  <c:v>-11.746408665140031</c:v>
                </c:pt>
                <c:pt idx="392">
                  <c:v>-11.754902995191939</c:v>
                </c:pt>
                <c:pt idx="393">
                  <c:v>-11.763254095460475</c:v>
                </c:pt>
                <c:pt idx="394">
                  <c:v>-11.771461864190115</c:v>
                </c:pt>
                <c:pt idx="395">
                  <c:v>-11.779526201371787</c:v>
                </c:pt>
                <c:pt idx="396">
                  <c:v>-11.787447008744087</c:v>
                </c:pt>
                <c:pt idx="397">
                  <c:v>-11.795224189794475</c:v>
                </c:pt>
                <c:pt idx="398">
                  <c:v>-11.802857649760458</c:v>
                </c:pt>
                <c:pt idx="399">
                  <c:v>-11.810347295630736</c:v>
                </c:pt>
                <c:pt idx="400">
                  <c:v>-11.817693036146332</c:v>
                </c:pt>
                <c:pt idx="401">
                  <c:v>-11.824894781801721</c:v>
                </c:pt>
                <c:pt idx="402">
                  <c:v>-11.8319524448459</c:v>
                </c:pt>
                <c:pt idx="403">
                  <c:v>-11.838865939283476</c:v>
                </c:pt>
                <c:pt idx="404">
                  <c:v>-11.8456351808757</c:v>
                </c:pt>
                <c:pt idx="405">
                  <c:v>-11.8522600871415</c:v>
                </c:pt>
                <c:pt idx="406">
                  <c:v>-11.858740577358484</c:v>
                </c:pt>
                <c:pt idx="407">
                  <c:v>-11.865076572563925</c:v>
                </c:pt>
                <c:pt idx="408">
                  <c:v>-11.871267995555719</c:v>
                </c:pt>
                <c:pt idx="409">
                  <c:v>-11.87731477089333</c:v>
                </c:pt>
                <c:pt idx="410">
                  <c:v>-11.883216824898708</c:v>
                </c:pt>
                <c:pt idx="411">
                  <c:v>-11.888974085657191</c:v>
                </c:pt>
                <c:pt idx="412">
                  <c:v>-11.894586483018371</c:v>
                </c:pt>
                <c:pt idx="413">
                  <c:v>-11.900053948596957</c:v>
                </c:pt>
                <c:pt idx="414">
                  <c:v>-11.90537641577361</c:v>
                </c:pt>
                <c:pt idx="415">
                  <c:v>-11.910553819695744</c:v>
                </c:pt>
                <c:pt idx="416">
                  <c:v>-11.915586097278325</c:v>
                </c:pt>
                <c:pt idx="417">
                  <c:v>-11.920473187204642</c:v>
                </c:pt>
                <c:pt idx="418">
                  <c:v>-11.925215029927045</c:v>
                </c:pt>
                <c:pt idx="419">
                  <c:v>-11.929811567667677</c:v>
                </c:pt>
                <c:pt idx="420">
                  <c:v>-11.934262744419176</c:v>
                </c:pt>
                <c:pt idx="421">
                  <c:v>-11.938568505945357</c:v>
                </c:pt>
                <c:pt idx="422">
                  <c:v>-11.942728799781875</c:v>
                </c:pt>
                <c:pt idx="423">
                  <c:v>-11.946743575236866</c:v>
                </c:pt>
                <c:pt idx="424">
                  <c:v>-11.950612783391552</c:v>
                </c:pt>
                <c:pt idx="425">
                  <c:v>-11.954336377100859</c:v>
                </c:pt>
                <c:pt idx="426">
                  <c:v>-11.957914310993967</c:v>
                </c:pt>
                <c:pt idx="427">
                  <c:v>-11.961346541474885</c:v>
                </c:pt>
                <c:pt idx="428">
                  <c:v>-11.964633026722964</c:v>
                </c:pt>
                <c:pt idx="429">
                  <c:v>-11.967773726693423</c:v>
                </c:pt>
                <c:pt idx="430">
                  <c:v>-11.97076860311782</c:v>
                </c:pt>
                <c:pt idx="431">
                  <c:v>-11.973617619504532</c:v>
                </c:pt>
                <c:pt idx="432">
                  <c:v>-11.976320741139194</c:v>
                </c:pt>
                <c:pt idx="433">
                  <c:v>-11.978877935085123</c:v>
                </c:pt>
                <c:pt idx="434">
                  <c:v>-11.981289170183715</c:v>
                </c:pt>
                <c:pt idx="435">
                  <c:v>-11.983554417054833</c:v>
                </c:pt>
                <c:pt idx="436">
                  <c:v>-11.985673648097157</c:v>
                </c:pt>
                <c:pt idx="437">
                  <c:v>-11.98764683748853</c:v>
                </c:pt>
                <c:pt idx="438">
                  <c:v>-11.989473961186256</c:v>
                </c:pt>
                <c:pt idx="439">
                  <c:v>-11.991154996927413</c:v>
                </c:pt>
                <c:pt idx="440">
                  <c:v>-11.992689924229111</c:v>
                </c:pt>
                <c:pt idx="441">
                  <c:v>-11.994078724388746</c:v>
                </c:pt>
                <c:pt idx="442">
                  <c:v>-11.995321380484222</c:v>
                </c:pt>
                <c:pt idx="443">
                  <c:v>-11.996417877374173</c:v>
                </c:pt>
                <c:pt idx="444">
                  <c:v>-11.997368201698123</c:v>
                </c:pt>
                <c:pt idx="445">
                  <c:v>-11.998172341876677</c:v>
                </c:pt>
                <c:pt idx="446">
                  <c:v>-11.998830288111636</c:v>
                </c:pt>
                <c:pt idx="447">
                  <c:v>-11.999342032386133</c:v>
                </c:pt>
                <c:pt idx="448">
                  <c:v>-11.99970756846473</c:v>
                </c:pt>
                <c:pt idx="449">
                  <c:v>-11.99992689189348</c:v>
                </c:pt>
                <c:pt idx="450">
                  <c:v>-12</c:v>
                </c:pt>
              </c:numCache>
            </c:numRef>
          </c:xVal>
          <c:yVal>
            <c:numRef>
              <c:f>Hilfstabelle!$E$2:$E$452</c:f>
              <c:numCache>
                <c:formatCode>General</c:formatCode>
                <c:ptCount val="451"/>
                <c:pt idx="0">
                  <c:v>-12</c:v>
                </c:pt>
                <c:pt idx="1">
                  <c:v>-11.999926891893484</c:v>
                </c:pt>
                <c:pt idx="2">
                  <c:v>-11.999707568464737</c:v>
                </c:pt>
                <c:pt idx="3">
                  <c:v>-11.999342032386146</c:v>
                </c:pt>
                <c:pt idx="4">
                  <c:v>-11.998830288111652</c:v>
                </c:pt>
                <c:pt idx="5">
                  <c:v>-11.998172341876696</c:v>
                </c:pt>
                <c:pt idx="6">
                  <c:v>-11.997368201698146</c:v>
                </c:pt>
                <c:pt idx="7">
                  <c:v>-11.996417877374199</c:v>
                </c:pt>
                <c:pt idx="8">
                  <c:v>-11.995321380484253</c:v>
                </c:pt>
                <c:pt idx="9">
                  <c:v>-11.994078724388778</c:v>
                </c:pt>
                <c:pt idx="10">
                  <c:v>-11.992689924229149</c:v>
                </c:pt>
                <c:pt idx="11">
                  <c:v>-11.991154996927456</c:v>
                </c:pt>
                <c:pt idx="12">
                  <c:v>-11.989473961186302</c:v>
                </c:pt>
                <c:pt idx="13">
                  <c:v>-11.987646837488578</c:v>
                </c:pt>
                <c:pt idx="14">
                  <c:v>-11.98567364809721</c:v>
                </c:pt>
                <c:pt idx="15">
                  <c:v>-11.983554417054888</c:v>
                </c:pt>
                <c:pt idx="16">
                  <c:v>-11.981289170183775</c:v>
                </c:pt>
                <c:pt idx="17">
                  <c:v>-11.978877935085187</c:v>
                </c:pt>
                <c:pt idx="18">
                  <c:v>-11.976320741139261</c:v>
                </c:pt>
                <c:pt idx="19">
                  <c:v>-11.973617619504603</c:v>
                </c:pt>
                <c:pt idx="20">
                  <c:v>-11.970768603117895</c:v>
                </c:pt>
                <c:pt idx="21">
                  <c:v>-11.967773726693501</c:v>
                </c:pt>
                <c:pt idx="22">
                  <c:v>-11.964633026723046</c:v>
                </c:pt>
                <c:pt idx="23">
                  <c:v>-11.96134654147497</c:v>
                </c:pt>
                <c:pt idx="24">
                  <c:v>-11.957914310994056</c:v>
                </c:pt>
                <c:pt idx="25">
                  <c:v>-11.954336377100951</c:v>
                </c:pt>
                <c:pt idx="26">
                  <c:v>-11.950612783391652</c:v>
                </c:pt>
                <c:pt idx="27">
                  <c:v>-11.946743575236967</c:v>
                </c:pt>
                <c:pt idx="28">
                  <c:v>-11.942728799781982</c:v>
                </c:pt>
                <c:pt idx="29">
                  <c:v>-11.938568505945465</c:v>
                </c:pt>
                <c:pt idx="30">
                  <c:v>-11.934262744419287</c:v>
                </c:pt>
                <c:pt idx="31">
                  <c:v>-11.929811567667793</c:v>
                </c:pt>
                <c:pt idx="32">
                  <c:v>-11.925215029927164</c:v>
                </c:pt>
                <c:pt idx="33">
                  <c:v>-11.920473187204765</c:v>
                </c:pt>
                <c:pt idx="34">
                  <c:v>-11.915586097278453</c:v>
                </c:pt>
                <c:pt idx="35">
                  <c:v>-11.910553819695874</c:v>
                </c:pt>
                <c:pt idx="36">
                  <c:v>-11.905376415773745</c:v>
                </c:pt>
                <c:pt idx="37">
                  <c:v>-11.900053948597098</c:v>
                </c:pt>
                <c:pt idx="38">
                  <c:v>-11.894586483018514</c:v>
                </c:pt>
                <c:pt idx="39">
                  <c:v>-11.888974085657336</c:v>
                </c:pt>
                <c:pt idx="40">
                  <c:v>-11.883216824898858</c:v>
                </c:pt>
                <c:pt idx="41">
                  <c:v>-11.877314770893481</c:v>
                </c:pt>
                <c:pt idx="42">
                  <c:v>-11.871267995555876</c:v>
                </c:pt>
                <c:pt idx="43">
                  <c:v>-11.865076572564085</c:v>
                </c:pt>
                <c:pt idx="44">
                  <c:v>-11.858740577358649</c:v>
                </c:pt>
                <c:pt idx="45">
                  <c:v>-11.852260087141669</c:v>
                </c:pt>
                <c:pt idx="46">
                  <c:v>-11.845635180875874</c:v>
                </c:pt>
                <c:pt idx="47">
                  <c:v>-11.838865939283652</c:v>
                </c:pt>
                <c:pt idx="48">
                  <c:v>-11.831952444846078</c:v>
                </c:pt>
                <c:pt idx="49">
                  <c:v>-11.824894781801902</c:v>
                </c:pt>
                <c:pt idx="50">
                  <c:v>-11.817693036146517</c:v>
                </c:pt>
                <c:pt idx="51">
                  <c:v>-11.810347295630926</c:v>
                </c:pt>
                <c:pt idx="52">
                  <c:v>-11.802857649760654</c:v>
                </c:pt>
                <c:pt idx="53">
                  <c:v>-11.795224189794675</c:v>
                </c:pt>
                <c:pt idx="54">
                  <c:v>-11.787447008744287</c:v>
                </c:pt>
                <c:pt idx="55">
                  <c:v>-11.779526201371992</c:v>
                </c:pt>
                <c:pt idx="56">
                  <c:v>-11.771461864190325</c:v>
                </c:pt>
                <c:pt idx="57">
                  <c:v>-11.763254095460688</c:v>
                </c:pt>
                <c:pt idx="58">
                  <c:v>-11.754902995192158</c:v>
                </c:pt>
                <c:pt idx="59">
                  <c:v>-11.746408665140249</c:v>
                </c:pt>
                <c:pt idx="60">
                  <c:v>-11.737771208805698</c:v>
                </c:pt>
                <c:pt idx="61">
                  <c:v>-11.728990731433182</c:v>
                </c:pt>
                <c:pt idx="62">
                  <c:v>-11.720067340010047</c:v>
                </c:pt>
                <c:pt idx="63">
                  <c:v>-11.711001143265001</c:v>
                </c:pt>
                <c:pt idx="64">
                  <c:v>-11.701792251666792</c:v>
                </c:pt>
                <c:pt idx="65">
                  <c:v>-11.692440777422858</c:v>
                </c:pt>
                <c:pt idx="66">
                  <c:v>-11.68294683447796</c:v>
                </c:pt>
                <c:pt idx="67">
                  <c:v>-11.673310538512798</c:v>
                </c:pt>
                <c:pt idx="68">
                  <c:v>-11.663532006942594</c:v>
                </c:pt>
                <c:pt idx="69">
                  <c:v>-11.653611358915672</c:v>
                </c:pt>
                <c:pt idx="70">
                  <c:v>-11.643548715311997</c:v>
                </c:pt>
                <c:pt idx="71">
                  <c:v>-11.633344198741709</c:v>
                </c:pt>
                <c:pt idx="72">
                  <c:v>-11.622997933543617</c:v>
                </c:pt>
                <c:pt idx="73">
                  <c:v>-11.612510045783699</c:v>
                </c:pt>
                <c:pt idx="74">
                  <c:v>-11.601880663253558</c:v>
                </c:pt>
                <c:pt idx="75">
                  <c:v>-11.591109915468865</c:v>
                </c:pt>
                <c:pt idx="76">
                  <c:v>-11.580197933667783</c:v>
                </c:pt>
                <c:pt idx="77">
                  <c:v>-11.569144850809369</c:v>
                </c:pt>
                <c:pt idx="78">
                  <c:v>-11.557950801571948</c:v>
                </c:pt>
                <c:pt idx="79">
                  <c:v>-11.546615922351476</c:v>
                </c:pt>
                <c:pt idx="80">
                  <c:v>-11.53514035125988</c:v>
                </c:pt>
                <c:pt idx="81">
                  <c:v>-11.523524228123371</c:v>
                </c:pt>
                <c:pt idx="82">
                  <c:v>-11.511767694480746</c:v>
                </c:pt>
                <c:pt idx="83">
                  <c:v>-11.499870893581654</c:v>
                </c:pt>
                <c:pt idx="84">
                  <c:v>-11.487833970384864</c:v>
                </c:pt>
                <c:pt idx="85">
                  <c:v>-11.475657071556485</c:v>
                </c:pt>
                <c:pt idx="86">
                  <c:v>-11.463340345468184</c:v>
                </c:pt>
                <c:pt idx="87">
                  <c:v>-11.450883942195384</c:v>
                </c:pt>
                <c:pt idx="88">
                  <c:v>-11.438288013515429</c:v>
                </c:pt>
                <c:pt idx="89">
                  <c:v>-11.425552712905731</c:v>
                </c:pt>
                <c:pt idx="90">
                  <c:v>-11.412678195541911</c:v>
                </c:pt>
                <c:pt idx="91">
                  <c:v>-11.399664618295898</c:v>
                </c:pt>
                <c:pt idx="92">
                  <c:v>-11.386512139734027</c:v>
                </c:pt>
                <c:pt idx="93">
                  <c:v>-11.3732209201151</c:v>
                </c:pt>
                <c:pt idx="94">
                  <c:v>-11.35979112138843</c:v>
                </c:pt>
                <c:pt idx="95">
                  <c:v>-11.346222907191876</c:v>
                </c:pt>
                <c:pt idx="96">
                  <c:v>-11.332516442849847</c:v>
                </c:pt>
                <c:pt idx="97">
                  <c:v>-11.318671895371288</c:v>
                </c:pt>
                <c:pt idx="98">
                  <c:v>-11.304689433447638</c:v>
                </c:pt>
                <c:pt idx="99">
                  <c:v>-11.290569227450787</c:v>
                </c:pt>
                <c:pt idx="100">
                  <c:v>-11.276311449430983</c:v>
                </c:pt>
                <c:pt idx="101">
                  <c:v>-11.261916273114755</c:v>
                </c:pt>
                <c:pt idx="102">
                  <c:v>-11.247383873902784</c:v>
                </c:pt>
                <c:pt idx="103">
                  <c:v>-11.232714428867768</c:v>
                </c:pt>
                <c:pt idx="104">
                  <c:v>-11.217908116752263</c:v>
                </c:pt>
                <c:pt idx="105">
                  <c:v>-11.20296511796651</c:v>
                </c:pt>
                <c:pt idx="106">
                  <c:v>-11.187885614586236</c:v>
                </c:pt>
                <c:pt idx="107">
                  <c:v>-11.172669790350433</c:v>
                </c:pt>
                <c:pt idx="108">
                  <c:v>-11.15731783065911</c:v>
                </c:pt>
                <c:pt idx="109">
                  <c:v>-11.141829922571061</c:v>
                </c:pt>
                <c:pt idx="110">
                  <c:v>-11.126206254801549</c:v>
                </c:pt>
                <c:pt idx="111">
                  <c:v>-11.110447017720039</c:v>
                </c:pt>
                <c:pt idx="112">
                  <c:v>-11.094552403347862</c:v>
                </c:pt>
                <c:pt idx="113">
                  <c:v>-11.078522605355875</c:v>
                </c:pt>
                <c:pt idx="114">
                  <c:v>-11.062357819062111</c:v>
                </c:pt>
                <c:pt idx="115">
                  <c:v>-11.046058241429391</c:v>
                </c:pt>
                <c:pt idx="116">
                  <c:v>-11.029624071062923</c:v>
                </c:pt>
                <c:pt idx="117">
                  <c:v>-11.013055508207884</c:v>
                </c:pt>
                <c:pt idx="118">
                  <c:v>-10.996352754746987</c:v>
                </c:pt>
                <c:pt idx="119">
                  <c:v>-10.97951601419801</c:v>
                </c:pt>
                <c:pt idx="120">
                  <c:v>-10.96254549171133</c:v>
                </c:pt>
                <c:pt idx="121">
                  <c:v>-10.945441394067394</c:v>
                </c:pt>
                <c:pt idx="122">
                  <c:v>-10.928203929674247</c:v>
                </c:pt>
                <c:pt idx="123">
                  <c:v>-10.910833308564944</c:v>
                </c:pt>
                <c:pt idx="124">
                  <c:v>-10.893329742395029</c:v>
                </c:pt>
                <c:pt idx="125">
                  <c:v>-10.875693444439927</c:v>
                </c:pt>
                <c:pt idx="126">
                  <c:v>-10.857924629592361</c:v>
                </c:pt>
                <c:pt idx="127">
                  <c:v>-10.840023514359739</c:v>
                </c:pt>
                <c:pt idx="128">
                  <c:v>-10.821990316861497</c:v>
                </c:pt>
                <c:pt idx="129">
                  <c:v>-10.803825256826455</c:v>
                </c:pt>
                <c:pt idx="130">
                  <c:v>-10.785528555590142</c:v>
                </c:pt>
                <c:pt idx="131">
                  <c:v>-10.767100436092081</c:v>
                </c:pt>
                <c:pt idx="132">
                  <c:v>-10.748541122873096</c:v>
                </c:pt>
                <c:pt idx="133">
                  <c:v>-10.729850842072562</c:v>
                </c:pt>
                <c:pt idx="134">
                  <c:v>-10.711029821425649</c:v>
                </c:pt>
                <c:pt idx="135">
                  <c:v>-10.692078290260561</c:v>
                </c:pt>
                <c:pt idx="136">
                  <c:v>-10.672996479495719</c:v>
                </c:pt>
                <c:pt idx="137">
                  <c:v>-10.653784621636966</c:v>
                </c:pt>
                <c:pt idx="138">
                  <c:v>-10.634442950774728</c:v>
                </c:pt>
                <c:pt idx="139">
                  <c:v>-10.614971702581162</c:v>
                </c:pt>
                <c:pt idx="140">
                  <c:v>-10.595371114307278</c:v>
                </c:pt>
                <c:pt idx="141">
                  <c:v>-10.575641424780068</c:v>
                </c:pt>
                <c:pt idx="142">
                  <c:v>-10.55578287439956</c:v>
                </c:pt>
                <c:pt idx="143">
                  <c:v>-10.53579570513593</c:v>
                </c:pt>
                <c:pt idx="144">
                  <c:v>-10.515680160526529</c:v>
                </c:pt>
                <c:pt idx="145">
                  <c:v>-10.495436485672919</c:v>
                </c:pt>
                <c:pt idx="146">
                  <c:v>-10.475064927237888</c:v>
                </c:pt>
                <c:pt idx="147">
                  <c:v>-10.454565733442447</c:v>
                </c:pt>
                <c:pt idx="148">
                  <c:v>-10.433939154062802</c:v>
                </c:pt>
                <c:pt idx="149">
                  <c:v>-10.413185440427316</c:v>
                </c:pt>
                <c:pt idx="150">
                  <c:v>-10.392304845413442</c:v>
                </c:pt>
                <c:pt idx="151">
                  <c:v>-10.37129762344464</c:v>
                </c:pt>
                <c:pt idx="152">
                  <c:v>-10.350164030487274</c:v>
                </c:pt>
                <c:pt idx="153">
                  <c:v>-10.328904324047512</c:v>
                </c:pt>
                <c:pt idx="154">
                  <c:v>-10.307518763168162</c:v>
                </c:pt>
                <c:pt idx="155">
                  <c:v>-10.286007608425539</c:v>
                </c:pt>
                <c:pt idx="156">
                  <c:v>-10.264371121926271</c:v>
                </c:pt>
                <c:pt idx="157">
                  <c:v>-10.242609567304124</c:v>
                </c:pt>
                <c:pt idx="158">
                  <c:v>-10.220723209716768</c:v>
                </c:pt>
                <c:pt idx="159">
                  <c:v>-10.198712315842567</c:v>
                </c:pt>
                <c:pt idx="160">
                  <c:v>-10.176577153877314</c:v>
                </c:pt>
                <c:pt idx="161">
                  <c:v>-10.154317993530974</c:v>
                </c:pt>
                <c:pt idx="162">
                  <c:v>-10.131935106024391</c:v>
                </c:pt>
                <c:pt idx="163">
                  <c:v>-10.109428764085983</c:v>
                </c:pt>
                <c:pt idx="164">
                  <c:v>-10.086799241948423</c:v>
                </c:pt>
                <c:pt idx="165">
                  <c:v>-10.064046815345304</c:v>
                </c:pt>
                <c:pt idx="166">
                  <c:v>-10.041171761507758</c:v>
                </c:pt>
                <c:pt idx="167">
                  <c:v>-10.018174359161097</c:v>
                </c:pt>
                <c:pt idx="168">
                  <c:v>-9.9950548885214161</c:v>
                </c:pt>
                <c:pt idx="169">
                  <c:v>-9.9718136312921644</c:v>
                </c:pt>
                <c:pt idx="170">
                  <c:v>-9.9484508706607251</c:v>
                </c:pt>
                <c:pt idx="171">
                  <c:v>-9.9249668912949698</c:v>
                </c:pt>
                <c:pt idx="172">
                  <c:v>-9.9013619793397751</c:v>
                </c:pt>
                <c:pt idx="173">
                  <c:v>-9.8776364224135378</c:v>
                </c:pt>
                <c:pt idx="174">
                  <c:v>-9.8537905096046874</c:v>
                </c:pt>
                <c:pt idx="175">
                  <c:v>-9.8298245314681427</c:v>
                </c:pt>
                <c:pt idx="176">
                  <c:v>-9.8057387800217857</c:v>
                </c:pt>
                <c:pt idx="177">
                  <c:v>-9.781533548742896</c:v>
                </c:pt>
                <c:pt idx="178">
                  <c:v>-9.7572091325645793</c:v>
                </c:pt>
                <c:pt idx="179">
                  <c:v>-9.7327658278721696</c:v>
                </c:pt>
                <c:pt idx="180">
                  <c:v>-9.7082039324996217</c:v>
                </c:pt>
                <c:pt idx="181">
                  <c:v>-9.6835237457258785</c:v>
                </c:pt>
                <c:pt idx="182">
                  <c:v>-9.6587255682712261</c:v>
                </c:pt>
                <c:pt idx="183">
                  <c:v>-9.6338097022936378</c:v>
                </c:pt>
                <c:pt idx="184">
                  <c:v>-9.6087764513850686</c:v>
                </c:pt>
                <c:pt idx="185">
                  <c:v>-9.5836261205677822</c:v>
                </c:pt>
                <c:pt idx="186">
                  <c:v>-9.5583590162906233</c:v>
                </c:pt>
                <c:pt idx="187">
                  <c:v>-9.53297544642529</c:v>
                </c:pt>
                <c:pt idx="188">
                  <c:v>-9.5074757202625619</c:v>
                </c:pt>
                <c:pt idx="189">
                  <c:v>-9.4818601485085612</c:v>
                </c:pt>
                <c:pt idx="190">
                  <c:v>-9.4561290432809422</c:v>
                </c:pt>
                <c:pt idx="191">
                  <c:v>-9.4302827181051025</c:v>
                </c:pt>
                <c:pt idx="192">
                  <c:v>-9.4043214879103587</c:v>
                </c:pt>
                <c:pt idx="193">
                  <c:v>-9.378245669026116</c:v>
                </c:pt>
                <c:pt idx="194">
                  <c:v>-9.352055579177982</c:v>
                </c:pt>
                <c:pt idx="195">
                  <c:v>-9.3257515374839439</c:v>
                </c:pt>
                <c:pt idx="196">
                  <c:v>-9.2993338644504515</c:v>
                </c:pt>
                <c:pt idx="197">
                  <c:v>-9.2728028819685129</c:v>
                </c:pt>
                <c:pt idx="198">
                  <c:v>-9.2461589133097739</c:v>
                </c:pt>
                <c:pt idx="199">
                  <c:v>-9.2194022831225837</c:v>
                </c:pt>
                <c:pt idx="200">
                  <c:v>-9.1925333174280404</c:v>
                </c:pt>
                <c:pt idx="201">
                  <c:v>-9.1655523436160138</c:v>
                </c:pt>
                <c:pt idx="202">
                  <c:v>-9.1384596904411524</c:v>
                </c:pt>
                <c:pt idx="203">
                  <c:v>-9.1112556880188844</c:v>
                </c:pt>
                <c:pt idx="204">
                  <c:v>-9.0839406678213983</c:v>
                </c:pt>
                <c:pt idx="205">
                  <c:v>-9.0565149626735888</c:v>
                </c:pt>
                <c:pt idx="206">
                  <c:v>-9.0289789067490194</c:v>
                </c:pt>
                <c:pt idx="207">
                  <c:v>-9.0013328355658402</c:v>
                </c:pt>
                <c:pt idx="208">
                  <c:v>-8.9735770859827113</c:v>
                </c:pt>
                <c:pt idx="209">
                  <c:v>-8.9457119961946781</c:v>
                </c:pt>
                <c:pt idx="210">
                  <c:v>-8.9177379057290658</c:v>
                </c:pt>
                <c:pt idx="211">
                  <c:v>-8.8896551554413392</c:v>
                </c:pt>
                <c:pt idx="212">
                  <c:v>-8.8614640875109458</c:v>
                </c:pt>
                <c:pt idx="213">
                  <c:v>-8.833165045437152</c:v>
                </c:pt>
                <c:pt idx="214">
                  <c:v>-8.8047583740348685</c:v>
                </c:pt>
                <c:pt idx="215">
                  <c:v>-8.7762444194303963</c:v>
                </c:pt>
                <c:pt idx="216">
                  <c:v>-8.7476235290572912</c:v>
                </c:pt>
                <c:pt idx="217">
                  <c:v>-8.7188960516520666</c:v>
                </c:pt>
                <c:pt idx="218">
                  <c:v>-8.6900623372499695</c:v>
                </c:pt>
                <c:pt idx="219">
                  <c:v>-8.66112273718071</c:v>
                </c:pt>
                <c:pt idx="220">
                  <c:v>-8.6320776040641789</c:v>
                </c:pt>
                <c:pt idx="221">
                  <c:v>-8.6029272918061572</c:v>
                </c:pt>
                <c:pt idx="222">
                  <c:v>-8.573672155594009</c:v>
                </c:pt>
                <c:pt idx="223">
                  <c:v>-8.5443125518923289</c:v>
                </c:pt>
                <c:pt idx="224">
                  <c:v>-8.5148488384386258</c:v>
                </c:pt>
                <c:pt idx="225">
                  <c:v>-8.4852813742389515</c:v>
                </c:pt>
                <c:pt idx="226">
                  <c:v>-8.4556105195635212</c:v>
                </c:pt>
                <c:pt idx="227">
                  <c:v>-8.4258366359423373</c:v>
                </c:pt>
                <c:pt idx="228">
                  <c:v>-8.3959600861607768</c:v>
                </c:pt>
                <c:pt idx="229">
                  <c:v>-8.365981234255166</c:v>
                </c:pt>
                <c:pt idx="230">
                  <c:v>-8.3359004455083614</c:v>
                </c:pt>
                <c:pt idx="231">
                  <c:v>-8.3057180864452782</c:v>
                </c:pt>
                <c:pt idx="232">
                  <c:v>-8.2754345248284373</c:v>
                </c:pt>
                <c:pt idx="233">
                  <c:v>-8.2450501296534799</c:v>
                </c:pt>
                <c:pt idx="234">
                  <c:v>-8.2145652711446715</c:v>
                </c:pt>
                <c:pt idx="235">
                  <c:v>-8.1839803207503969</c:v>
                </c:pt>
                <c:pt idx="236">
                  <c:v>-8.153295651138615</c:v>
                </c:pt>
                <c:pt idx="237">
                  <c:v>-8.1225116361923462</c:v>
                </c:pt>
                <c:pt idx="238">
                  <c:v>-8.0916286510051005</c:v>
                </c:pt>
                <c:pt idx="239">
                  <c:v>-8.0606470718763052</c:v>
                </c:pt>
                <c:pt idx="240">
                  <c:v>-8.0295672763067252</c:v>
                </c:pt>
                <c:pt idx="241">
                  <c:v>-7.9983896429938586</c:v>
                </c:pt>
                <c:pt idx="242">
                  <c:v>-7.9671145518273327</c:v>
                </c:pt>
                <c:pt idx="243">
                  <c:v>-7.9357423838842553</c:v>
                </c:pt>
                <c:pt idx="244">
                  <c:v>-7.9042735214246012</c:v>
                </c:pt>
                <c:pt idx="245">
                  <c:v>-7.8727083478865314</c:v>
                </c:pt>
                <c:pt idx="246">
                  <c:v>-7.8410472478817121</c:v>
                </c:pt>
                <c:pt idx="247">
                  <c:v>-7.8092906071906603</c:v>
                </c:pt>
                <c:pt idx="248">
                  <c:v>-7.7774388127580236</c:v>
                </c:pt>
                <c:pt idx="249">
                  <c:v>-7.7454922526878631</c:v>
                </c:pt>
                <c:pt idx="250">
                  <c:v>-7.713451316238932</c:v>
                </c:pt>
                <c:pt idx="251">
                  <c:v>-7.6813163938199285</c:v>
                </c:pt>
                <c:pt idx="252">
                  <c:v>-7.6490878769847432</c:v>
                </c:pt>
                <c:pt idx="253">
                  <c:v>-7.616766158427672</c:v>
                </c:pt>
                <c:pt idx="254">
                  <c:v>-7.5843516319786746</c:v>
                </c:pt>
                <c:pt idx="255">
                  <c:v>-7.5518446925985181</c:v>
                </c:pt>
                <c:pt idx="256">
                  <c:v>-7.519245736374006</c:v>
                </c:pt>
                <c:pt idx="257">
                  <c:v>-7.4865551605131184</c:v>
                </c:pt>
                <c:pt idx="258">
                  <c:v>-7.4537733633402112</c:v>
                </c:pt>
                <c:pt idx="259">
                  <c:v>-7.4209007442911394</c:v>
                </c:pt>
                <c:pt idx="260">
                  <c:v>-7.387937703908392</c:v>
                </c:pt>
                <c:pt idx="261">
                  <c:v>-7.3548846438362068</c:v>
                </c:pt>
                <c:pt idx="262">
                  <c:v>-7.3217419668157024</c:v>
                </c:pt>
                <c:pt idx="263">
                  <c:v>-7.2885100766799358</c:v>
                </c:pt>
                <c:pt idx="264">
                  <c:v>-7.2551893783489962</c:v>
                </c:pt>
                <c:pt idx="265">
                  <c:v>-7.221780277825081</c:v>
                </c:pt>
                <c:pt idx="266">
                  <c:v>-7.1882831821875444</c:v>
                </c:pt>
                <c:pt idx="267">
                  <c:v>-7.1546984995879068</c:v>
                </c:pt>
                <c:pt idx="268">
                  <c:v>-7.1210266392449366</c:v>
                </c:pt>
                <c:pt idx="269">
                  <c:v>-7.0872680114396207</c:v>
                </c:pt>
                <c:pt idx="270">
                  <c:v>-7.0534230275101955</c:v>
                </c:pt>
                <c:pt idx="271">
                  <c:v>-7.0194920998471071</c:v>
                </c:pt>
                <c:pt idx="272">
                  <c:v>-6.9854756418879997</c:v>
                </c:pt>
                <c:pt idx="273">
                  <c:v>-6.951374068112675</c:v>
                </c:pt>
                <c:pt idx="274">
                  <c:v>-6.9171877940380515</c:v>
                </c:pt>
                <c:pt idx="275">
                  <c:v>-6.882917236213089</c:v>
                </c:pt>
                <c:pt idx="276">
                  <c:v>-6.8485628122137197</c:v>
                </c:pt>
                <c:pt idx="277">
                  <c:v>-6.8141249406377575</c:v>
                </c:pt>
                <c:pt idx="278">
                  <c:v>-6.7796040410998017</c:v>
                </c:pt>
                <c:pt idx="279">
                  <c:v>-6.7450005342261168</c:v>
                </c:pt>
                <c:pt idx="280">
                  <c:v>-6.7103148416495157</c:v>
                </c:pt>
                <c:pt idx="281">
                  <c:v>-6.6755473860042152</c:v>
                </c:pt>
                <c:pt idx="282">
                  <c:v>-6.6406985909206888</c:v>
                </c:pt>
                <c:pt idx="283">
                  <c:v>-6.6057688810205111</c:v>
                </c:pt>
                <c:pt idx="284">
                  <c:v>-6.5707586819111707</c:v>
                </c:pt>
                <c:pt idx="285">
                  <c:v>-6.5356684201808957</c:v>
                </c:pt>
                <c:pt idx="286">
                  <c:v>-6.5004985233934525</c:v>
                </c:pt>
                <c:pt idx="287">
                  <c:v>-6.4652494200829347</c:v>
                </c:pt>
                <c:pt idx="288">
                  <c:v>-6.4299215397485412</c:v>
                </c:pt>
                <c:pt idx="289">
                  <c:v>-6.3945153128493448</c:v>
                </c:pt>
                <c:pt idx="290">
                  <c:v>-6.3590311707990477</c:v>
                </c:pt>
                <c:pt idx="291">
                  <c:v>-6.3234695459607231</c:v>
                </c:pt>
                <c:pt idx="292">
                  <c:v>-6.2878308716415443</c:v>
                </c:pt>
                <c:pt idx="293">
                  <c:v>-6.2521155820875141</c:v>
                </c:pt>
                <c:pt idx="294">
                  <c:v>-6.2163241124781639</c:v>
                </c:pt>
                <c:pt idx="295">
                  <c:v>-6.180456898921256</c:v>
                </c:pt>
                <c:pt idx="296">
                  <c:v>-6.1445143784474681</c:v>
                </c:pt>
                <c:pt idx="297">
                  <c:v>-6.1084969890050598</c:v>
                </c:pt>
                <c:pt idx="298">
                  <c:v>-6.0724051694545818</c:v>
                </c:pt>
                <c:pt idx="299">
                  <c:v>-6.0362393595634405</c:v>
                </c:pt>
                <c:pt idx="300">
                  <c:v>-6.0000000000006235</c:v>
                </c:pt>
                <c:pt idx="301">
                  <c:v>-5.9636875323312903</c:v>
                </c:pt>
                <c:pt idx="302">
                  <c:v>-5.9273023990114027</c:v>
                </c:pt>
                <c:pt idx="303">
                  <c:v>-5.8908450433823232</c:v>
                </c:pt>
                <c:pt idx="304">
                  <c:v>-5.8543159096654289</c:v>
                </c:pt>
                <c:pt idx="305">
                  <c:v>-5.8177154429566755</c:v>
                </c:pt>
                <c:pt idx="306">
                  <c:v>-5.7810440892212185</c:v>
                </c:pt>
                <c:pt idx="307">
                  <c:v>-5.7443022952879197</c:v>
                </c:pt>
                <c:pt idx="308">
                  <c:v>-5.7074905088439536</c:v>
                </c:pt>
                <c:pt idx="309">
                  <c:v>-5.6706091784293031</c:v>
                </c:pt>
                <c:pt idx="310">
                  <c:v>-5.633658753431348</c:v>
                </c:pt>
                <c:pt idx="311">
                  <c:v>-5.5966396840793564</c:v>
                </c:pt>
                <c:pt idx="312">
                  <c:v>-5.5595524214390064</c:v>
                </c:pt>
                <c:pt idx="313">
                  <c:v>-5.5223974174068795</c:v>
                </c:pt>
                <c:pt idx="314">
                  <c:v>-5.4851751247049929</c:v>
                </c:pt>
                <c:pt idx="315">
                  <c:v>-5.447885996875228</c:v>
                </c:pt>
                <c:pt idx="316">
                  <c:v>-5.4105304882738388</c:v>
                </c:pt>
                <c:pt idx="317">
                  <c:v>-5.3731090540659103</c:v>
                </c:pt>
                <c:pt idx="318">
                  <c:v>-5.3356221502198071</c:v>
                </c:pt>
                <c:pt idx="319">
                  <c:v>-5.2980702335016323</c:v>
                </c:pt>
                <c:pt idx="320">
                  <c:v>-5.2604537614696234</c:v>
                </c:pt>
                <c:pt idx="321">
                  <c:v>-5.2227731924686172</c:v>
                </c:pt>
                <c:pt idx="322">
                  <c:v>-5.1850289856244789</c:v>
                </c:pt>
                <c:pt idx="323">
                  <c:v>-5.1472216008384457</c:v>
                </c:pt>
                <c:pt idx="324">
                  <c:v>-5.10935149878157</c:v>
                </c:pt>
                <c:pt idx="325">
                  <c:v>-5.0714191408890947</c:v>
                </c:pt>
                <c:pt idx="326">
                  <c:v>-5.0334249893548311</c:v>
                </c:pt>
                <c:pt idx="327">
                  <c:v>-4.9953695071255222</c:v>
                </c:pt>
                <c:pt idx="328">
                  <c:v>-4.957253157895213</c:v>
                </c:pt>
                <c:pt idx="329">
                  <c:v>-4.9190764060995882</c:v>
                </c:pt>
                <c:pt idx="330">
                  <c:v>-4.8808397169103221</c:v>
                </c:pt>
                <c:pt idx="331">
                  <c:v>-4.842543556229403</c:v>
                </c:pt>
                <c:pt idx="332">
                  <c:v>-4.8041883906834659</c:v>
                </c:pt>
                <c:pt idx="333">
                  <c:v>-4.7657746876180971</c:v>
                </c:pt>
                <c:pt idx="334">
                  <c:v>-4.7273029150921468</c:v>
                </c:pt>
                <c:pt idx="335">
                  <c:v>-4.6887735418720213</c:v>
                </c:pt>
                <c:pt idx="336">
                  <c:v>-4.6501870374259759</c:v>
                </c:pt>
                <c:pt idx="337">
                  <c:v>-4.6115438719183883</c:v>
                </c:pt>
                <c:pt idx="338">
                  <c:v>-4.5728445162040359</c:v>
                </c:pt>
                <c:pt idx="339">
                  <c:v>-4.5340894418223563</c:v>
                </c:pt>
                <c:pt idx="340">
                  <c:v>-4.4952791209916985</c:v>
                </c:pt>
                <c:pt idx="341">
                  <c:v>-4.456414026603575</c:v>
                </c:pt>
                <c:pt idx="342">
                  <c:v>-4.4174946322168962</c:v>
                </c:pt>
                <c:pt idx="343">
                  <c:v>-4.3785214120522005</c:v>
                </c:pt>
                <c:pt idx="344">
                  <c:v>-4.3394948409858758</c:v>
                </c:pt>
                <c:pt idx="345">
                  <c:v>-4.300415394544375</c:v>
                </c:pt>
                <c:pt idx="346">
                  <c:v>-4.2612835488984189</c:v>
                </c:pt>
                <c:pt idx="347">
                  <c:v>-4.2220997808572003</c:v>
                </c:pt>
                <c:pt idx="348">
                  <c:v>-4.1828645678625538</c:v>
                </c:pt>
                <c:pt idx="349">
                  <c:v>-4.1435783879831911</c:v>
                </c:pt>
                <c:pt idx="350">
                  <c:v>-4.1042417199088135</c:v>
                </c:pt>
                <c:pt idx="351">
                  <c:v>-4.0648550429442887</c:v>
                </c:pt>
                <c:pt idx="352">
                  <c:v>-4.0254188370038557</c:v>
                </c:pt>
                <c:pt idx="353">
                  <c:v>-3.9859335826052389</c:v>
                </c:pt>
                <c:pt idx="354">
                  <c:v>-3.9463997608638017</c:v>
                </c:pt>
                <c:pt idx="355">
                  <c:v>-3.906817853486686</c:v>
                </c:pt>
                <c:pt idx="356">
                  <c:v>-3.8671883427669322</c:v>
                </c:pt>
                <c:pt idx="357">
                  <c:v>-3.8275117115776425</c:v>
                </c:pt>
                <c:pt idx="358">
                  <c:v>-3.7877884433660354</c:v>
                </c:pt>
                <c:pt idx="359">
                  <c:v>-3.7480190221476</c:v>
                </c:pt>
                <c:pt idx="360">
                  <c:v>-3.7082039325001821</c:v>
                </c:pt>
                <c:pt idx="361">
                  <c:v>-3.6683436595580945</c:v>
                </c:pt>
                <c:pt idx="362">
                  <c:v>-3.6284386890061642</c:v>
                </c:pt>
                <c:pt idx="363">
                  <c:v>-3.5884895070738732</c:v>
                </c:pt>
                <c:pt idx="364">
                  <c:v>-3.5484966005293872</c:v>
                </c:pt>
                <c:pt idx="365">
                  <c:v>-3.5084604566736708</c:v>
                </c:pt>
                <c:pt idx="366">
                  <c:v>-3.4683815633344919</c:v>
                </c:pt>
                <c:pt idx="367">
                  <c:v>-3.4282604088605195</c:v>
                </c:pt>
                <c:pt idx="368">
                  <c:v>-3.3880974821153571</c:v>
                </c:pt>
                <c:pt idx="369">
                  <c:v>-3.3478932724715946</c:v>
                </c:pt>
                <c:pt idx="370">
                  <c:v>-3.3076482698048366</c:v>
                </c:pt>
                <c:pt idx="371">
                  <c:v>-3.2673629644877522</c:v>
                </c:pt>
                <c:pt idx="372">
                  <c:v>-3.2270378473840418</c:v>
                </c:pt>
                <c:pt idx="373">
                  <c:v>-3.1866734098425624</c:v>
                </c:pt>
                <c:pt idx="374">
                  <c:v>-3.1462701436912366</c:v>
                </c:pt>
                <c:pt idx="375">
                  <c:v>-3.1058285412311122</c:v>
                </c:pt>
                <c:pt idx="376">
                  <c:v>-3.0653490952303533</c:v>
                </c:pt>
                <c:pt idx="377">
                  <c:v>-3.0248322989182341</c:v>
                </c:pt>
                <c:pt idx="378">
                  <c:v>-2.9842786459791308</c:v>
                </c:pt>
                <c:pt idx="379">
                  <c:v>-2.9436886305465073</c:v>
                </c:pt>
                <c:pt idx="380">
                  <c:v>-2.9030627471968926</c:v>
                </c:pt>
                <c:pt idx="381">
                  <c:v>-2.8624014909438538</c:v>
                </c:pt>
                <c:pt idx="382">
                  <c:v>-2.8217053572319668</c:v>
                </c:pt>
                <c:pt idx="383">
                  <c:v>-2.7809748419307776</c:v>
                </c:pt>
                <c:pt idx="384">
                  <c:v>-2.7402104413287618</c:v>
                </c:pt>
                <c:pt idx="385">
                  <c:v>-2.6994126521272763</c:v>
                </c:pt>
                <c:pt idx="386">
                  <c:v>-2.6585819714345069</c:v>
                </c:pt>
                <c:pt idx="387">
                  <c:v>-2.6177188967594134</c:v>
                </c:pt>
                <c:pt idx="388">
                  <c:v>-2.5768239260056642</c:v>
                </c:pt>
                <c:pt idx="389">
                  <c:v>-2.5358975574655731</c:v>
                </c:pt>
                <c:pt idx="390">
                  <c:v>-2.4949402898140249</c:v>
                </c:pt>
                <c:pt idx="391">
                  <c:v>-2.4539526221023893</c:v>
                </c:pt>
                <c:pt idx="392">
                  <c:v>-2.412935053752495</c:v>
                </c:pt>
                <c:pt idx="393">
                  <c:v>-2.3718880845504362</c:v>
                </c:pt>
                <c:pt idx="394">
                  <c:v>-2.3308122146405892</c:v>
                </c:pt>
                <c:pt idx="395">
                  <c:v>-2.2897079445194661</c:v>
                </c:pt>
                <c:pt idx="396">
                  <c:v>-2.2485757750296274</c:v>
                </c:pt>
                <c:pt idx="397">
                  <c:v>-2.2074162073535768</c:v>
                </c:pt>
                <c:pt idx="398">
                  <c:v>-2.166229743007658</c:v>
                </c:pt>
                <c:pt idx="399">
                  <c:v>-2.1250168838359302</c:v>
                </c:pt>
                <c:pt idx="400">
                  <c:v>-2.083778132004098</c:v>
                </c:pt>
                <c:pt idx="401">
                  <c:v>-2.0425139899933278</c:v>
                </c:pt>
                <c:pt idx="402">
                  <c:v>-2.0012249605941674</c:v>
                </c:pt>
                <c:pt idx="403">
                  <c:v>-1.9599115469004209</c:v>
                </c:pt>
                <c:pt idx="404">
                  <c:v>-1.9185742523029754</c:v>
                </c:pt>
                <c:pt idx="405">
                  <c:v>-1.8772135804837302</c:v>
                </c:pt>
                <c:pt idx="406">
                  <c:v>-1.8358300354094199</c:v>
                </c:pt>
                <c:pt idx="407">
                  <c:v>-1.7944241213254704</c:v>
                </c:pt>
                <c:pt idx="408">
                  <c:v>-1.752996342749898</c:v>
                </c:pt>
                <c:pt idx="409">
                  <c:v>-1.7115472044671018</c:v>
                </c:pt>
                <c:pt idx="410">
                  <c:v>-1.6700772115217501</c:v>
                </c:pt>
                <c:pt idx="411">
                  <c:v>-1.6285868692126209</c:v>
                </c:pt>
                <c:pt idx="412">
                  <c:v>-1.5870766830864405</c:v>
                </c:pt>
                <c:pt idx="413">
                  <c:v>-1.545547158931738</c:v>
                </c:pt>
                <c:pt idx="414">
                  <c:v>-1.5039988027726388</c:v>
                </c:pt>
                <c:pt idx="415">
                  <c:v>-1.46243212086275</c:v>
                </c:pt>
                <c:pt idx="416">
                  <c:v>-1.4208476196789945</c:v>
                </c:pt>
                <c:pt idx="417">
                  <c:v>-1.3792458059153854</c:v>
                </c:pt>
                <c:pt idx="418">
                  <c:v>-1.3376271864768947</c:v>
                </c:pt>
                <c:pt idx="419">
                  <c:v>-1.2959922684732663</c:v>
                </c:pt>
                <c:pt idx="420">
                  <c:v>-1.2543415592128366</c:v>
                </c:pt>
                <c:pt idx="421">
                  <c:v>-1.2126755661963542</c:v>
                </c:pt>
                <c:pt idx="422">
                  <c:v>-1.1709947971107946</c:v>
                </c:pt>
                <c:pt idx="423">
                  <c:v>-1.1292997598231755</c:v>
                </c:pt>
                <c:pt idx="424">
                  <c:v>-1.0875909623743687</c:v>
                </c:pt>
                <c:pt idx="425">
                  <c:v>-1.0458689129729077</c:v>
                </c:pt>
                <c:pt idx="426">
                  <c:v>-1.0041341199887985</c:v>
                </c:pt>
                <c:pt idx="427">
                  <c:v>-0.96238709194732253</c:v>
                </c:pt>
                <c:pt idx="428">
                  <c:v>-0.9206283375228419</c:v>
                </c:pt>
                <c:pt idx="429">
                  <c:v>-0.87885836553260144</c:v>
                </c:pt>
                <c:pt idx="430">
                  <c:v>-0.8370776849305277</c:v>
                </c:pt>
                <c:pt idx="431">
                  <c:v>-0.79528680480102854</c:v>
                </c:pt>
                <c:pt idx="432">
                  <c:v>-0.75348623435279016</c:v>
                </c:pt>
                <c:pt idx="433">
                  <c:v>-0.71167648291257202</c:v>
                </c:pt>
                <c:pt idx="434">
                  <c:v>-0.66985805991900094</c:v>
                </c:pt>
                <c:pt idx="435">
                  <c:v>-0.62803147491636413</c:v>
                </c:pt>
                <c:pt idx="436">
                  <c:v>-0.58619723754840014</c:v>
                </c:pt>
                <c:pt idx="437">
                  <c:v>-0.54435585755208904</c:v>
                </c:pt>
                <c:pt idx="438">
                  <c:v>-0.50250784475144206</c:v>
                </c:pt>
                <c:pt idx="439">
                  <c:v>-0.4606537090512885</c:v>
                </c:pt>
                <c:pt idx="440">
                  <c:v>-0.41879396043106365</c:v>
                </c:pt>
                <c:pt idx="441">
                  <c:v>-0.37692910893859422</c:v>
                </c:pt>
                <c:pt idx="442">
                  <c:v>-0.33505966468387333</c:v>
                </c:pt>
                <c:pt idx="443">
                  <c:v>-0.29318613783288727</c:v>
                </c:pt>
                <c:pt idx="444">
                  <c:v>-0.25130903860133563</c:v>
                </c:pt>
                <c:pt idx="445">
                  <c:v>-0.20942887724846762</c:v>
                </c:pt>
                <c:pt idx="446">
                  <c:v>-0.16754616407081141</c:v>
                </c:pt>
                <c:pt idx="447">
                  <c:v>-0.12566140939602033</c:v>
                </c:pt>
                <c:pt idx="448">
                  <c:v>-8.3775123576612071E-2</c:v>
                </c:pt>
                <c:pt idx="449">
                  <c:v>-4.1887816983760852E-2</c:v>
                </c:pt>
                <c:pt idx="450">
                  <c:v>-1.0680193708589858E-12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1AC-493E-9B87-EA0E3E9E1A07}"/>
            </c:ext>
          </c:extLst>
        </c:ser>
        <c:ser>
          <c:idx val="0"/>
          <c:order val="1"/>
          <c:tx>
            <c:strRef>
              <c:f>'Gegenlage Konus'!$A$5</c:f>
              <c:strCache>
                <c:ptCount val="1"/>
                <c:pt idx="0">
                  <c:v>Konus_1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'Gegenlage Konus'!$B$6:$C$6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xVal>
          <c:yVal>
            <c:numRef>
              <c:f>'Gegenlage Konus'!$B$7:$C$7</c:f>
              <c:numCache>
                <c:formatCode>General</c:formatCode>
                <c:ptCount val="2"/>
                <c:pt idx="0" formatCode="0.00000">
                  <c:v>-21.832559585481512</c:v>
                </c:pt>
                <c:pt idx="1">
                  <c:v>-9.7082039324993712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AC-493E-9B87-EA0E3E9E1A07}"/>
            </c:ext>
          </c:extLst>
        </c:ser>
        <c:ser>
          <c:idx val="1"/>
          <c:order val="2"/>
          <c:tx>
            <c:v>Radkugel links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'Gegenlage Kugel'!$I$2:$I$182</c:f>
              <c:numCache>
                <c:formatCode>General</c:formatCode>
                <c:ptCount val="181"/>
                <c:pt idx="0">
                  <c:v>-7.0534230275096768</c:v>
                </c:pt>
                <c:pt idx="1">
                  <c:v>-7.0534230275096768</c:v>
                </c:pt>
                <c:pt idx="2">
                  <c:v>-7.0534230275096768</c:v>
                </c:pt>
                <c:pt idx="3">
                  <c:v>-7.0534230275096768</c:v>
                </c:pt>
                <c:pt idx="4">
                  <c:v>-7.0534230275096768</c:v>
                </c:pt>
                <c:pt idx="5">
                  <c:v>-7.0534230275096768</c:v>
                </c:pt>
                <c:pt idx="6">
                  <c:v>-7.0534230275096768</c:v>
                </c:pt>
                <c:pt idx="7">
                  <c:v>-7.0534230275096768</c:v>
                </c:pt>
                <c:pt idx="8">
                  <c:v>-7.0534230275096768</c:v>
                </c:pt>
                <c:pt idx="9">
                  <c:v>-7.0534230275096768</c:v>
                </c:pt>
                <c:pt idx="10">
                  <c:v>-7.0534230275096768</c:v>
                </c:pt>
                <c:pt idx="11">
                  <c:v>-7.0534230275096768</c:v>
                </c:pt>
                <c:pt idx="12">
                  <c:v>-7.0534230275096768</c:v>
                </c:pt>
                <c:pt idx="13">
                  <c:v>-7.0534230275096768</c:v>
                </c:pt>
                <c:pt idx="14">
                  <c:v>-7.0534230275096768</c:v>
                </c:pt>
                <c:pt idx="15">
                  <c:v>-7.0534230275096768</c:v>
                </c:pt>
                <c:pt idx="16">
                  <c:v>-7.0534230275096768</c:v>
                </c:pt>
                <c:pt idx="17">
                  <c:v>-7.0534230275096768</c:v>
                </c:pt>
                <c:pt idx="18">
                  <c:v>-7.0534230275096768</c:v>
                </c:pt>
                <c:pt idx="19">
                  <c:v>-7.0534230275096768</c:v>
                </c:pt>
                <c:pt idx="20">
                  <c:v>-7.0534230275096768</c:v>
                </c:pt>
                <c:pt idx="21">
                  <c:v>-7.0534230275096768</c:v>
                </c:pt>
                <c:pt idx="22">
                  <c:v>-7.0534230275096768</c:v>
                </c:pt>
                <c:pt idx="23">
                  <c:v>-7.0534230275096768</c:v>
                </c:pt>
                <c:pt idx="24">
                  <c:v>-7.0534230275096768</c:v>
                </c:pt>
                <c:pt idx="25">
                  <c:v>-7.0534230275096768</c:v>
                </c:pt>
                <c:pt idx="26">
                  <c:v>-7.0534230275096768</c:v>
                </c:pt>
                <c:pt idx="27">
                  <c:v>-7.0534230275096768</c:v>
                </c:pt>
                <c:pt idx="28">
                  <c:v>-7.0534230275096768</c:v>
                </c:pt>
                <c:pt idx="29">
                  <c:v>-7.0534230275096768</c:v>
                </c:pt>
                <c:pt idx="30">
                  <c:v>-7.0534230275096768</c:v>
                </c:pt>
                <c:pt idx="31">
                  <c:v>-7.0534230275096768</c:v>
                </c:pt>
                <c:pt idx="32">
                  <c:v>-7.0534230275096768</c:v>
                </c:pt>
                <c:pt idx="33">
                  <c:v>-7.0534230275096768</c:v>
                </c:pt>
                <c:pt idx="34">
                  <c:v>-7.0534230275096768</c:v>
                </c:pt>
                <c:pt idx="35">
                  <c:v>-7.0534230275096768</c:v>
                </c:pt>
                <c:pt idx="36">
                  <c:v>-7.0534230275096768</c:v>
                </c:pt>
                <c:pt idx="37">
                  <c:v>-7.0534230275096768</c:v>
                </c:pt>
                <c:pt idx="38">
                  <c:v>-7.0534230275096768</c:v>
                </c:pt>
                <c:pt idx="39">
                  <c:v>-7.0534230275096768</c:v>
                </c:pt>
                <c:pt idx="40">
                  <c:v>-7.0534230275096768</c:v>
                </c:pt>
                <c:pt idx="41">
                  <c:v>-7.0534230275096768</c:v>
                </c:pt>
                <c:pt idx="42">
                  <c:v>-7.0534230275096768</c:v>
                </c:pt>
                <c:pt idx="43">
                  <c:v>-7.0534230275096768</c:v>
                </c:pt>
                <c:pt idx="44">
                  <c:v>-7.0534230275096768</c:v>
                </c:pt>
                <c:pt idx="45">
                  <c:v>-7.0534230275096768</c:v>
                </c:pt>
                <c:pt idx="46">
                  <c:v>-7.0534230275096768</c:v>
                </c:pt>
                <c:pt idx="47">
                  <c:v>-7.0534230275096768</c:v>
                </c:pt>
                <c:pt idx="48">
                  <c:v>-7.0534230275096768</c:v>
                </c:pt>
                <c:pt idx="49">
                  <c:v>-7.0534230275096768</c:v>
                </c:pt>
                <c:pt idx="50">
                  <c:v>-7.0534230275096768</c:v>
                </c:pt>
                <c:pt idx="51">
                  <c:v>-7.0534230275096768</c:v>
                </c:pt>
                <c:pt idx="52">
                  <c:v>-7.0534230275096768</c:v>
                </c:pt>
                <c:pt idx="53">
                  <c:v>-7.0534230275096768</c:v>
                </c:pt>
                <c:pt idx="54">
                  <c:v>-7.0534230275096768</c:v>
                </c:pt>
                <c:pt idx="55">
                  <c:v>-7.0534230275096768</c:v>
                </c:pt>
                <c:pt idx="56">
                  <c:v>-7.0534230275096768</c:v>
                </c:pt>
                <c:pt idx="57">
                  <c:v>-7.0534230275096768</c:v>
                </c:pt>
                <c:pt idx="58">
                  <c:v>-7.0534230275096768</c:v>
                </c:pt>
                <c:pt idx="59">
                  <c:v>-7.0534230275096768</c:v>
                </c:pt>
                <c:pt idx="60">
                  <c:v>-7.0534230275096768</c:v>
                </c:pt>
                <c:pt idx="61">
                  <c:v>-7.0534230275096768</c:v>
                </c:pt>
                <c:pt idx="62">
                  <c:v>-7.0534230275096768</c:v>
                </c:pt>
                <c:pt idx="63">
                  <c:v>-7.0534230275096768</c:v>
                </c:pt>
                <c:pt idx="64">
                  <c:v>-7.0534230275096768</c:v>
                </c:pt>
                <c:pt idx="65">
                  <c:v>-7.0534230275096768</c:v>
                </c:pt>
                <c:pt idx="66">
                  <c:v>-7.0534230275096768</c:v>
                </c:pt>
                <c:pt idx="67">
                  <c:v>-7.0534230275096768</c:v>
                </c:pt>
                <c:pt idx="68">
                  <c:v>-7.0534230275096768</c:v>
                </c:pt>
                <c:pt idx="69">
                  <c:v>-7.0534230275096768</c:v>
                </c:pt>
                <c:pt idx="70">
                  <c:v>-7.0534230275096768</c:v>
                </c:pt>
                <c:pt idx="71">
                  <c:v>-7.0534230275096768</c:v>
                </c:pt>
                <c:pt idx="72">
                  <c:v>-7.0534230275096768</c:v>
                </c:pt>
                <c:pt idx="73">
                  <c:v>-7.1378734410160973</c:v>
                </c:pt>
                <c:pt idx="74">
                  <c:v>-7.2217802778245765</c:v>
                </c:pt>
                <c:pt idx="75">
                  <c:v>-7.3051371481046479</c:v>
                </c:pt>
                <c:pt idx="76">
                  <c:v>-7.3879377039078946</c:v>
                </c:pt>
                <c:pt idx="77">
                  <c:v>-7.4701756396514334</c:v>
                </c:pt>
                <c:pt idx="78">
                  <c:v>-7.5518446925980509</c:v>
                </c:pt>
                <c:pt idx="79">
                  <c:v>-7.6329386433331639</c:v>
                </c:pt>
                <c:pt idx="80">
                  <c:v>-7.713451316238471</c:v>
                </c:pt>
                <c:pt idx="81">
                  <c:v>-7.793376579962203</c:v>
                </c:pt>
                <c:pt idx="82">
                  <c:v>-7.8727083478860891</c:v>
                </c:pt>
                <c:pt idx="83">
                  <c:v>-7.951440578588846</c:v>
                </c:pt>
                <c:pt idx="84">
                  <c:v>-8.0295672763062989</c:v>
                </c:pt>
                <c:pt idx="85">
                  <c:v>-8.1070824913879171</c:v>
                </c:pt>
                <c:pt idx="86">
                  <c:v>-8.1839803207499813</c:v>
                </c:pt>
                <c:pt idx="87">
                  <c:v>-8.2602549083250452</c:v>
                </c:pt>
                <c:pt idx="88">
                  <c:v>-8.3359004455079688</c:v>
                </c:pt>
                <c:pt idx="89">
                  <c:v>-8.4109111715982117</c:v>
                </c:pt>
                <c:pt idx="90">
                  <c:v>-8.4852813742385695</c:v>
                </c:pt>
                <c:pt idx="91">
                  <c:v>-8.5590053898501797</c:v>
                </c:pt>
                <c:pt idx="92">
                  <c:v>-8.6320776040638094</c:v>
                </c:pt>
                <c:pt idx="93">
                  <c:v>-8.704492452147452</c:v>
                </c:pt>
                <c:pt idx="94">
                  <c:v>-8.7762444194300411</c:v>
                </c:pt>
                <c:pt idx="95">
                  <c:v>-8.8473280417214859</c:v>
                </c:pt>
                <c:pt idx="96">
                  <c:v>-8.9177379057287283</c:v>
                </c:pt>
                <c:pt idx="97">
                  <c:v>-8.9874686494680258</c:v>
                </c:pt>
                <c:pt idx="98">
                  <c:v>-9.0565149626732602</c:v>
                </c:pt>
                <c:pt idx="99">
                  <c:v>-9.1248715872003672</c:v>
                </c:pt>
                <c:pt idx="100">
                  <c:v>-9.1925333174277348</c:v>
                </c:pt>
                <c:pt idx="101">
                  <c:v>-9.25949500065264</c:v>
                </c:pt>
                <c:pt idx="102">
                  <c:v>-9.3257515374836544</c:v>
                </c:pt>
                <c:pt idx="103">
                  <c:v>-9.3912978822289652</c:v>
                </c:pt>
                <c:pt idx="104">
                  <c:v>-9.4561290432806651</c:v>
                </c:pt>
                <c:pt idx="105">
                  <c:v>-9.5202400834948193</c:v>
                </c:pt>
                <c:pt idx="106">
                  <c:v>-9.583626120567514</c:v>
                </c:pt>
                <c:pt idx="107">
                  <c:v>-9.6462823274066043</c:v>
                </c:pt>
                <c:pt idx="108">
                  <c:v>-9.7082039324993676</c:v>
                </c:pt>
                <c:pt idx="109">
                  <c:v>-9.769386220275825</c:v>
                </c:pt>
                <c:pt idx="110">
                  <c:v>-9.8298245314678994</c:v>
                </c:pt>
                <c:pt idx="111">
                  <c:v>-9.8895142634641893</c:v>
                </c:pt>
                <c:pt idx="112">
                  <c:v>-9.9484508706604977</c:v>
                </c:pt>
                <c:pt idx="113">
                  <c:v>-10.006629864806017</c:v>
                </c:pt>
                <c:pt idx="114">
                  <c:v>-10.064046815345089</c:v>
                </c:pt>
                <c:pt idx="115">
                  <c:v>-10.120697349754625</c:v>
                </c:pt>
                <c:pt idx="116">
                  <c:v>-10.176577153877112</c:v>
                </c:pt>
                <c:pt idx="117">
                  <c:v>-10.23168197224911</c:v>
                </c:pt>
                <c:pt idx="118">
                  <c:v>-10.286007608425345</c:v>
                </c:pt>
                <c:pt idx="119">
                  <c:v>-10.339549925298311</c:v>
                </c:pt>
                <c:pt idx="120">
                  <c:v>-10.39230484541326</c:v>
                </c:pt>
                <c:pt idx="121">
                  <c:v>-10.444268351278795</c:v>
                </c:pt>
                <c:pt idx="122">
                  <c:v>-10.495436485672752</c:v>
                </c:pt>
                <c:pt idx="123">
                  <c:v>-10.495436485672752</c:v>
                </c:pt>
                <c:pt idx="124">
                  <c:v>-10.495436485672752</c:v>
                </c:pt>
                <c:pt idx="125">
                  <c:v>-10.495436485672752</c:v>
                </c:pt>
                <c:pt idx="126">
                  <c:v>-10.495436485672752</c:v>
                </c:pt>
                <c:pt idx="127">
                  <c:v>-10.495436485672752</c:v>
                </c:pt>
                <c:pt idx="128">
                  <c:v>-10.495436485672752</c:v>
                </c:pt>
                <c:pt idx="129">
                  <c:v>-10.495436485672752</c:v>
                </c:pt>
                <c:pt idx="130">
                  <c:v>-10.495436485672752</c:v>
                </c:pt>
                <c:pt idx="131">
                  <c:v>-10.495436485672752</c:v>
                </c:pt>
                <c:pt idx="132">
                  <c:v>-10.495436485672752</c:v>
                </c:pt>
                <c:pt idx="133">
                  <c:v>-10.495436485672752</c:v>
                </c:pt>
                <c:pt idx="134">
                  <c:v>-10.495436485672752</c:v>
                </c:pt>
                <c:pt idx="135">
                  <c:v>-10.495436485672752</c:v>
                </c:pt>
                <c:pt idx="136">
                  <c:v>-10.495436485672752</c:v>
                </c:pt>
                <c:pt idx="137">
                  <c:v>-10.495436485672752</c:v>
                </c:pt>
                <c:pt idx="138">
                  <c:v>-10.495436485672752</c:v>
                </c:pt>
                <c:pt idx="139">
                  <c:v>-10.495436485672752</c:v>
                </c:pt>
                <c:pt idx="140">
                  <c:v>-10.495436485672752</c:v>
                </c:pt>
                <c:pt idx="141">
                  <c:v>-10.495436485672752</c:v>
                </c:pt>
                <c:pt idx="142">
                  <c:v>-10.495436485672752</c:v>
                </c:pt>
                <c:pt idx="143">
                  <c:v>-10.495436485672752</c:v>
                </c:pt>
                <c:pt idx="144">
                  <c:v>-10.495436485672752</c:v>
                </c:pt>
                <c:pt idx="145">
                  <c:v>-10.495436485672752</c:v>
                </c:pt>
                <c:pt idx="146">
                  <c:v>-10.495436485672752</c:v>
                </c:pt>
                <c:pt idx="147">
                  <c:v>-10.495436485672752</c:v>
                </c:pt>
                <c:pt idx="148">
                  <c:v>-10.495436485672752</c:v>
                </c:pt>
                <c:pt idx="149">
                  <c:v>-10.495436485672752</c:v>
                </c:pt>
                <c:pt idx="150">
                  <c:v>-10.495436485672752</c:v>
                </c:pt>
                <c:pt idx="151">
                  <c:v>-10.495436485672752</c:v>
                </c:pt>
                <c:pt idx="152">
                  <c:v>-10.495436485672752</c:v>
                </c:pt>
                <c:pt idx="153">
                  <c:v>-10.495436485672752</c:v>
                </c:pt>
                <c:pt idx="154">
                  <c:v>-10.495436485672752</c:v>
                </c:pt>
                <c:pt idx="155">
                  <c:v>-10.495436485672752</c:v>
                </c:pt>
                <c:pt idx="156">
                  <c:v>-10.495436485672752</c:v>
                </c:pt>
                <c:pt idx="157">
                  <c:v>-10.495436485672752</c:v>
                </c:pt>
                <c:pt idx="158">
                  <c:v>-10.495436485672752</c:v>
                </c:pt>
                <c:pt idx="159">
                  <c:v>-10.495436485672752</c:v>
                </c:pt>
                <c:pt idx="160">
                  <c:v>-10.495436485672752</c:v>
                </c:pt>
                <c:pt idx="161">
                  <c:v>-10.495436485672752</c:v>
                </c:pt>
                <c:pt idx="162">
                  <c:v>-10.495436485672752</c:v>
                </c:pt>
                <c:pt idx="163">
                  <c:v>-10.495436485672752</c:v>
                </c:pt>
                <c:pt idx="164">
                  <c:v>-10.495436485672752</c:v>
                </c:pt>
                <c:pt idx="165">
                  <c:v>-10.495436485672752</c:v>
                </c:pt>
                <c:pt idx="166">
                  <c:v>-10.495436485672752</c:v>
                </c:pt>
                <c:pt idx="167">
                  <c:v>-10.495436485672752</c:v>
                </c:pt>
                <c:pt idx="168">
                  <c:v>-10.495436485672752</c:v>
                </c:pt>
                <c:pt idx="169">
                  <c:v>-10.495436485672752</c:v>
                </c:pt>
                <c:pt idx="170">
                  <c:v>-10.495436485672752</c:v>
                </c:pt>
                <c:pt idx="171">
                  <c:v>-10.495436485672752</c:v>
                </c:pt>
                <c:pt idx="172">
                  <c:v>-10.495436485672752</c:v>
                </c:pt>
                <c:pt idx="173">
                  <c:v>-10.495436485672752</c:v>
                </c:pt>
                <c:pt idx="174">
                  <c:v>-10.495436485672752</c:v>
                </c:pt>
                <c:pt idx="175">
                  <c:v>-10.495436485672752</c:v>
                </c:pt>
                <c:pt idx="176">
                  <c:v>-10.495436485672752</c:v>
                </c:pt>
                <c:pt idx="177">
                  <c:v>-10.495436485672752</c:v>
                </c:pt>
                <c:pt idx="178">
                  <c:v>-10.495436485672752</c:v>
                </c:pt>
                <c:pt idx="179">
                  <c:v>-10.495436485672752</c:v>
                </c:pt>
                <c:pt idx="180">
                  <c:v>-10.495436485672752</c:v>
                </c:pt>
              </c:numCache>
            </c:numRef>
          </c:xVal>
          <c:yVal>
            <c:numRef>
              <c:f>'Gegenlage Kugel'!$M$2:$M$182</c:f>
              <c:numCache>
                <c:formatCode>General</c:formatCode>
                <c:ptCount val="181"/>
                <c:pt idx="0">
                  <c:v>-9.7082039324993712</c:v>
                </c:pt>
                <c:pt idx="1">
                  <c:v>-9.7082039324993712</c:v>
                </c:pt>
                <c:pt idx="2">
                  <c:v>-9.7082039324993712</c:v>
                </c:pt>
                <c:pt idx="3">
                  <c:v>-9.7082039324993712</c:v>
                </c:pt>
                <c:pt idx="4">
                  <c:v>-9.7082039324993712</c:v>
                </c:pt>
                <c:pt idx="5">
                  <c:v>-9.7082039324993712</c:v>
                </c:pt>
                <c:pt idx="6">
                  <c:v>-9.7082039324993712</c:v>
                </c:pt>
                <c:pt idx="7">
                  <c:v>-9.7082039324993712</c:v>
                </c:pt>
                <c:pt idx="8">
                  <c:v>-9.7082039324993712</c:v>
                </c:pt>
                <c:pt idx="9">
                  <c:v>-9.7082039324993712</c:v>
                </c:pt>
                <c:pt idx="10">
                  <c:v>-9.7082039324993712</c:v>
                </c:pt>
                <c:pt idx="11">
                  <c:v>-9.7082039324993712</c:v>
                </c:pt>
                <c:pt idx="12">
                  <c:v>-9.7082039324993712</c:v>
                </c:pt>
                <c:pt idx="13">
                  <c:v>-9.7082039324993712</c:v>
                </c:pt>
                <c:pt idx="14">
                  <c:v>-9.7082039324993712</c:v>
                </c:pt>
                <c:pt idx="15">
                  <c:v>-9.7082039324993712</c:v>
                </c:pt>
                <c:pt idx="16">
                  <c:v>-9.7082039324993712</c:v>
                </c:pt>
                <c:pt idx="17">
                  <c:v>-9.7082039324993712</c:v>
                </c:pt>
                <c:pt idx="18">
                  <c:v>-9.7082039324993712</c:v>
                </c:pt>
                <c:pt idx="19">
                  <c:v>-9.7082039324993712</c:v>
                </c:pt>
                <c:pt idx="20">
                  <c:v>-9.7082039324993712</c:v>
                </c:pt>
                <c:pt idx="21">
                  <c:v>-9.7082039324993712</c:v>
                </c:pt>
                <c:pt idx="22">
                  <c:v>-9.7082039324993712</c:v>
                </c:pt>
                <c:pt idx="23">
                  <c:v>-9.7082039324993712</c:v>
                </c:pt>
                <c:pt idx="24">
                  <c:v>-9.7082039324993712</c:v>
                </c:pt>
                <c:pt idx="25">
                  <c:v>-9.7082039324993712</c:v>
                </c:pt>
                <c:pt idx="26">
                  <c:v>-9.7082039324993712</c:v>
                </c:pt>
                <c:pt idx="27">
                  <c:v>-9.7082039324993712</c:v>
                </c:pt>
                <c:pt idx="28">
                  <c:v>-9.7082039324993712</c:v>
                </c:pt>
                <c:pt idx="29">
                  <c:v>-9.7082039324993712</c:v>
                </c:pt>
                <c:pt idx="30">
                  <c:v>-9.7082039324993712</c:v>
                </c:pt>
                <c:pt idx="31">
                  <c:v>-9.7082039324993712</c:v>
                </c:pt>
                <c:pt idx="32">
                  <c:v>-9.7082039324993712</c:v>
                </c:pt>
                <c:pt idx="33">
                  <c:v>-9.7082039324993712</c:v>
                </c:pt>
                <c:pt idx="34">
                  <c:v>-9.7082039324993712</c:v>
                </c:pt>
                <c:pt idx="35">
                  <c:v>-9.7082039324993712</c:v>
                </c:pt>
                <c:pt idx="36">
                  <c:v>-9.7082039324993712</c:v>
                </c:pt>
                <c:pt idx="37">
                  <c:v>-9.7082039324993712</c:v>
                </c:pt>
                <c:pt idx="38">
                  <c:v>-9.7082039324993712</c:v>
                </c:pt>
                <c:pt idx="39">
                  <c:v>-9.7082039324993712</c:v>
                </c:pt>
                <c:pt idx="40">
                  <c:v>-9.7082039324993712</c:v>
                </c:pt>
                <c:pt idx="41">
                  <c:v>-9.7082039324993712</c:v>
                </c:pt>
                <c:pt idx="42">
                  <c:v>-9.7082039324993712</c:v>
                </c:pt>
                <c:pt idx="43">
                  <c:v>-9.7082039324993712</c:v>
                </c:pt>
                <c:pt idx="44">
                  <c:v>-9.7082039324993712</c:v>
                </c:pt>
                <c:pt idx="45">
                  <c:v>-9.7082039324993712</c:v>
                </c:pt>
                <c:pt idx="46">
                  <c:v>-9.7082039324993712</c:v>
                </c:pt>
                <c:pt idx="47">
                  <c:v>-9.7082039324993712</c:v>
                </c:pt>
                <c:pt idx="48">
                  <c:v>-9.7082039324993712</c:v>
                </c:pt>
                <c:pt idx="49">
                  <c:v>-9.7082039324993712</c:v>
                </c:pt>
                <c:pt idx="50">
                  <c:v>-9.7082039324993712</c:v>
                </c:pt>
                <c:pt idx="51">
                  <c:v>-9.7082039324993712</c:v>
                </c:pt>
                <c:pt idx="52">
                  <c:v>-9.7082039324993712</c:v>
                </c:pt>
                <c:pt idx="53">
                  <c:v>-9.7082039324993712</c:v>
                </c:pt>
                <c:pt idx="54">
                  <c:v>-9.7082039324993712</c:v>
                </c:pt>
                <c:pt idx="55">
                  <c:v>-9.7082039324993712</c:v>
                </c:pt>
                <c:pt idx="56">
                  <c:v>-9.7082039324993712</c:v>
                </c:pt>
                <c:pt idx="57">
                  <c:v>-9.7082039324993712</c:v>
                </c:pt>
                <c:pt idx="58">
                  <c:v>-9.7082039324993712</c:v>
                </c:pt>
                <c:pt idx="59">
                  <c:v>-9.7082039324993712</c:v>
                </c:pt>
                <c:pt idx="60">
                  <c:v>-9.7082039324993712</c:v>
                </c:pt>
                <c:pt idx="61">
                  <c:v>-9.7082039324993712</c:v>
                </c:pt>
                <c:pt idx="62">
                  <c:v>-9.7082039324993712</c:v>
                </c:pt>
                <c:pt idx="63">
                  <c:v>-9.7082039324993712</c:v>
                </c:pt>
                <c:pt idx="64">
                  <c:v>-9.7082039324993712</c:v>
                </c:pt>
                <c:pt idx="65">
                  <c:v>-9.7082039324993712</c:v>
                </c:pt>
                <c:pt idx="66">
                  <c:v>-9.7082039324993712</c:v>
                </c:pt>
                <c:pt idx="67">
                  <c:v>-9.7082039324993712</c:v>
                </c:pt>
                <c:pt idx="68">
                  <c:v>-9.7082039324993712</c:v>
                </c:pt>
                <c:pt idx="69">
                  <c:v>-9.7082039324993712</c:v>
                </c:pt>
                <c:pt idx="70">
                  <c:v>-9.7082039324993712</c:v>
                </c:pt>
                <c:pt idx="71">
                  <c:v>-9.7082039324993712</c:v>
                </c:pt>
                <c:pt idx="72">
                  <c:v>-9.7082039324993712</c:v>
                </c:pt>
                <c:pt idx="73">
                  <c:v>-9.6462823274066061</c:v>
                </c:pt>
                <c:pt idx="74">
                  <c:v>-9.5836261205675157</c:v>
                </c:pt>
                <c:pt idx="75">
                  <c:v>-9.5202400834948229</c:v>
                </c:pt>
                <c:pt idx="76">
                  <c:v>-9.4561290432806668</c:v>
                </c:pt>
                <c:pt idx="77">
                  <c:v>-9.3912978822289688</c:v>
                </c:pt>
                <c:pt idx="78">
                  <c:v>-9.325751537483649</c:v>
                </c:pt>
                <c:pt idx="79">
                  <c:v>-9.2594950006526417</c:v>
                </c:pt>
                <c:pt idx="80">
                  <c:v>-9.1925333174277366</c:v>
                </c:pt>
                <c:pt idx="81">
                  <c:v>-9.1248715872003725</c:v>
                </c:pt>
                <c:pt idx="82">
                  <c:v>-9.0565149626732619</c:v>
                </c:pt>
                <c:pt idx="83">
                  <c:v>-8.9874686494680294</c:v>
                </c:pt>
                <c:pt idx="84">
                  <c:v>-8.9177379057287318</c:v>
                </c:pt>
                <c:pt idx="85">
                  <c:v>-8.847328041721493</c:v>
                </c:pt>
                <c:pt idx="86">
                  <c:v>-8.7762444194300464</c:v>
                </c:pt>
                <c:pt idx="87">
                  <c:v>-8.7044924521474538</c:v>
                </c:pt>
                <c:pt idx="88">
                  <c:v>-8.632077604063813</c:v>
                </c:pt>
                <c:pt idx="89">
                  <c:v>-8.5590053898501779</c:v>
                </c:pt>
                <c:pt idx="90">
                  <c:v>-8.4852813742385713</c:v>
                </c:pt>
                <c:pt idx="91">
                  <c:v>-8.4109111715982099</c:v>
                </c:pt>
                <c:pt idx="92">
                  <c:v>-8.3359004455079706</c:v>
                </c:pt>
                <c:pt idx="93">
                  <c:v>-8.2602549083250487</c:v>
                </c:pt>
                <c:pt idx="94">
                  <c:v>-8.1839803207499866</c:v>
                </c:pt>
                <c:pt idx="95">
                  <c:v>-8.1070824913879243</c:v>
                </c:pt>
                <c:pt idx="96">
                  <c:v>-8.0295672763063024</c:v>
                </c:pt>
                <c:pt idx="97">
                  <c:v>-7.9514405785888496</c:v>
                </c:pt>
                <c:pt idx="98">
                  <c:v>-7.8727083478860909</c:v>
                </c:pt>
                <c:pt idx="99">
                  <c:v>-7.7933765799622092</c:v>
                </c:pt>
                <c:pt idx="100">
                  <c:v>-7.7134513162384737</c:v>
                </c:pt>
                <c:pt idx="101">
                  <c:v>-7.6329386433331656</c:v>
                </c:pt>
                <c:pt idx="102">
                  <c:v>-7.5518446925980456</c:v>
                </c:pt>
                <c:pt idx="103">
                  <c:v>-7.4701756396514352</c:v>
                </c:pt>
                <c:pt idx="104">
                  <c:v>-7.3879377039078964</c:v>
                </c:pt>
                <c:pt idx="105">
                  <c:v>-7.3051371481046505</c:v>
                </c:pt>
                <c:pt idx="106">
                  <c:v>-7.2217802778245792</c:v>
                </c:pt>
                <c:pt idx="107">
                  <c:v>-7.1378734410161009</c:v>
                </c:pt>
                <c:pt idx="108">
                  <c:v>-7.0534230275096785</c:v>
                </c:pt>
                <c:pt idx="109">
                  <c:v>-6.9684354685312844</c:v>
                </c:pt>
                <c:pt idx="110">
                  <c:v>-6.8829172362125561</c:v>
                </c:pt>
                <c:pt idx="111">
                  <c:v>-6.7968748430979939</c:v>
                </c:pt>
                <c:pt idx="112">
                  <c:v>-6.7103148416489669</c:v>
                </c:pt>
                <c:pt idx="113">
                  <c:v>-6.6232438237447004</c:v>
                </c:pt>
                <c:pt idx="114">
                  <c:v>-6.5356684201803237</c:v>
                </c:pt>
                <c:pt idx="115">
                  <c:v>-6.4475953001618906</c:v>
                </c:pt>
                <c:pt idx="116">
                  <c:v>-6.3590311707984597</c:v>
                </c:pt>
                <c:pt idx="117">
                  <c:v>-6.2699827765913829</c:v>
                </c:pt>
                <c:pt idx="118">
                  <c:v>-6.1804568989206539</c:v>
                </c:pt>
                <c:pt idx="119">
                  <c:v>-6.0904603555284496</c:v>
                </c:pt>
                <c:pt idx="120">
                  <c:v>-6.0000000000000053</c:v>
                </c:pt>
                <c:pt idx="121">
                  <c:v>-5.9090827212416066</c:v>
                </c:pt>
                <c:pt idx="122">
                  <c:v>-5.8177154429560423</c:v>
                </c:pt>
                <c:pt idx="123">
                  <c:v>-5.8177154429560423</c:v>
                </c:pt>
                <c:pt idx="124">
                  <c:v>-5.8177154429560423</c:v>
                </c:pt>
                <c:pt idx="125">
                  <c:v>-5.8177154429560423</c:v>
                </c:pt>
                <c:pt idx="126">
                  <c:v>-5.8177154429560423</c:v>
                </c:pt>
                <c:pt idx="127">
                  <c:v>-5.8177154429560423</c:v>
                </c:pt>
                <c:pt idx="128">
                  <c:v>-5.8177154429560423</c:v>
                </c:pt>
                <c:pt idx="129">
                  <c:v>-5.8177154429560423</c:v>
                </c:pt>
                <c:pt idx="130">
                  <c:v>-5.8177154429560423</c:v>
                </c:pt>
                <c:pt idx="131">
                  <c:v>-5.8177154429560423</c:v>
                </c:pt>
                <c:pt idx="132">
                  <c:v>-5.8177154429560423</c:v>
                </c:pt>
                <c:pt idx="133">
                  <c:v>-5.8177154429560423</c:v>
                </c:pt>
                <c:pt idx="134">
                  <c:v>-5.8177154429560423</c:v>
                </c:pt>
                <c:pt idx="135">
                  <c:v>-5.8177154429560423</c:v>
                </c:pt>
                <c:pt idx="136">
                  <c:v>-5.8177154429560423</c:v>
                </c:pt>
                <c:pt idx="137">
                  <c:v>-5.8177154429560423</c:v>
                </c:pt>
                <c:pt idx="138">
                  <c:v>-5.8177154429560423</c:v>
                </c:pt>
                <c:pt idx="139">
                  <c:v>-5.8177154429560423</c:v>
                </c:pt>
                <c:pt idx="140">
                  <c:v>-5.8177154429560423</c:v>
                </c:pt>
                <c:pt idx="141">
                  <c:v>-5.8177154429560423</c:v>
                </c:pt>
                <c:pt idx="142">
                  <c:v>-5.8177154429560423</c:v>
                </c:pt>
                <c:pt idx="143">
                  <c:v>-5.8177154429560423</c:v>
                </c:pt>
                <c:pt idx="144">
                  <c:v>-5.8177154429560423</c:v>
                </c:pt>
                <c:pt idx="145">
                  <c:v>-5.8177154429560423</c:v>
                </c:pt>
                <c:pt idx="146">
                  <c:v>-5.8177154429560423</c:v>
                </c:pt>
                <c:pt idx="147">
                  <c:v>-5.8177154429560423</c:v>
                </c:pt>
                <c:pt idx="148">
                  <c:v>-5.8177154429560423</c:v>
                </c:pt>
                <c:pt idx="149">
                  <c:v>-5.8177154429560423</c:v>
                </c:pt>
                <c:pt idx="150">
                  <c:v>-5.8177154429560423</c:v>
                </c:pt>
                <c:pt idx="151">
                  <c:v>-5.8177154429560423</c:v>
                </c:pt>
                <c:pt idx="152">
                  <c:v>-5.8177154429560423</c:v>
                </c:pt>
                <c:pt idx="153">
                  <c:v>-5.8177154429560423</c:v>
                </c:pt>
                <c:pt idx="154">
                  <c:v>-5.8177154429560423</c:v>
                </c:pt>
                <c:pt idx="155">
                  <c:v>-5.8177154429560423</c:v>
                </c:pt>
                <c:pt idx="156">
                  <c:v>-5.8177154429560423</c:v>
                </c:pt>
                <c:pt idx="157">
                  <c:v>-5.8177154429560423</c:v>
                </c:pt>
                <c:pt idx="158">
                  <c:v>-5.8177154429560423</c:v>
                </c:pt>
                <c:pt idx="159">
                  <c:v>-5.8177154429560423</c:v>
                </c:pt>
                <c:pt idx="160">
                  <c:v>-5.8177154429560423</c:v>
                </c:pt>
                <c:pt idx="161">
                  <c:v>-5.8177154429560423</c:v>
                </c:pt>
                <c:pt idx="162">
                  <c:v>-5.8177154429560423</c:v>
                </c:pt>
                <c:pt idx="163">
                  <c:v>-5.8177154429560423</c:v>
                </c:pt>
                <c:pt idx="164">
                  <c:v>-5.8177154429560423</c:v>
                </c:pt>
                <c:pt idx="165">
                  <c:v>-5.8177154429560423</c:v>
                </c:pt>
                <c:pt idx="166">
                  <c:v>-5.8177154429560423</c:v>
                </c:pt>
                <c:pt idx="167">
                  <c:v>-5.8177154429560423</c:v>
                </c:pt>
                <c:pt idx="168">
                  <c:v>-5.8177154429560423</c:v>
                </c:pt>
                <c:pt idx="169">
                  <c:v>-5.8177154429560423</c:v>
                </c:pt>
                <c:pt idx="170">
                  <c:v>-5.8177154429560423</c:v>
                </c:pt>
                <c:pt idx="171">
                  <c:v>-5.8177154429560423</c:v>
                </c:pt>
                <c:pt idx="172">
                  <c:v>-5.8177154429560423</c:v>
                </c:pt>
                <c:pt idx="173">
                  <c:v>-5.8177154429560423</c:v>
                </c:pt>
                <c:pt idx="174">
                  <c:v>-5.8177154429560423</c:v>
                </c:pt>
                <c:pt idx="175">
                  <c:v>-5.8177154429560423</c:v>
                </c:pt>
                <c:pt idx="176">
                  <c:v>-5.8177154429560423</c:v>
                </c:pt>
                <c:pt idx="177">
                  <c:v>-5.8177154429560423</c:v>
                </c:pt>
                <c:pt idx="178">
                  <c:v>-5.8177154429560423</c:v>
                </c:pt>
                <c:pt idx="179">
                  <c:v>-5.8177154429560423</c:v>
                </c:pt>
                <c:pt idx="180">
                  <c:v>-5.8177154429560423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AC-493E-9B87-EA0E3E9E1A07}"/>
            </c:ext>
          </c:extLst>
        </c:ser>
        <c:ser>
          <c:idx val="8"/>
          <c:order val="3"/>
          <c:tx>
            <c:v>untere Begrenzung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'Gegenlage Kugel'!$B$187:$C$187</c:f>
              <c:numCache>
                <c:formatCode>General</c:formatCode>
                <c:ptCount val="2"/>
                <c:pt idx="0">
                  <c:v>0</c:v>
                </c:pt>
                <c:pt idx="1">
                  <c:v>-7.0534230275096768</c:v>
                </c:pt>
              </c:numCache>
            </c:numRef>
          </c:xVal>
          <c:yVal>
            <c:numRef>
              <c:f>'Gegenlage Kugel'!$B$188:$C$188</c:f>
              <c:numCache>
                <c:formatCode>General</c:formatCode>
                <c:ptCount val="2"/>
                <c:pt idx="0">
                  <c:v>-9.7082039324993712</c:v>
                </c:pt>
                <c:pt idx="1">
                  <c:v>-9.7082039324993712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1AC-493E-9B87-EA0E3E9E1A07}"/>
            </c:ext>
          </c:extLst>
        </c:ser>
        <c:ser>
          <c:idx val="9"/>
          <c:order val="4"/>
          <c:tx>
            <c:v>obere Begrenzung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'Gegenlage Kugel'!$B$191:$C$191</c:f>
              <c:numCache>
                <c:formatCode>General</c:formatCode>
                <c:ptCount val="2"/>
                <c:pt idx="0">
                  <c:v>0</c:v>
                </c:pt>
                <c:pt idx="1">
                  <c:v>-10.495436485672752</c:v>
                </c:pt>
              </c:numCache>
            </c:numRef>
          </c:xVal>
          <c:yVal>
            <c:numRef>
              <c:f>'Gegenlage Kugel'!$B$192:$C$192</c:f>
              <c:numCache>
                <c:formatCode>General</c:formatCode>
                <c:ptCount val="2"/>
                <c:pt idx="0">
                  <c:v>-5.8177154429560423</c:v>
                </c:pt>
                <c:pt idx="1">
                  <c:v>-5.8177154429560423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1AC-493E-9B87-EA0E3E9E1A07}"/>
            </c:ext>
          </c:extLst>
        </c:ser>
        <c:ser>
          <c:idx val="10"/>
          <c:order val="5"/>
          <c:tx>
            <c:v>Durchgangsloch links</c:v>
          </c:tx>
          <c:spPr>
            <a:ln w="635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'Gegenlage Kugel'!$B$195:$C$195</c:f>
              <c:numCache>
                <c:formatCode>General</c:formatCode>
                <c:ptCount val="2"/>
                <c:pt idx="0">
                  <c:v>-7.0534230275096768</c:v>
                </c:pt>
                <c:pt idx="1">
                  <c:v>-7.0534230275096768</c:v>
                </c:pt>
              </c:numCache>
              <c:extLst xmlns:c15="http://schemas.microsoft.com/office/drawing/2012/chart"/>
            </c:numRef>
          </c:xVal>
          <c:yVal>
            <c:numRef>
              <c:f>'Gegenlage Kugel'!$B$196:$C$196</c:f>
              <c:numCache>
                <c:formatCode>General</c:formatCode>
                <c:ptCount val="2"/>
                <c:pt idx="0">
                  <c:v>-9.7082039324993712</c:v>
                </c:pt>
                <c:pt idx="1">
                  <c:v>-35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C1AC-493E-9B87-EA0E3E9E1A07}"/>
            </c:ext>
          </c:extLst>
        </c:ser>
        <c:ser>
          <c:idx val="11"/>
          <c:order val="6"/>
          <c:tx>
            <c:v>Durchgangsloch rechts</c:v>
          </c:tx>
          <c:spPr>
            <a:ln w="63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'Gegenlage Konus'!$B$22:$C$22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  <c:extLst xmlns:c15="http://schemas.microsoft.com/office/drawing/2012/chart"/>
            </c:numRef>
          </c:xVal>
          <c:yVal>
            <c:numRef>
              <c:f>'Gegenlage Konus'!$B$23:$C$23</c:f>
              <c:numCache>
                <c:formatCode>General</c:formatCode>
                <c:ptCount val="2"/>
                <c:pt idx="0">
                  <c:v>-35</c:v>
                </c:pt>
                <c:pt idx="1">
                  <c:v>-9.7082039324993712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C1AC-493E-9B87-EA0E3E9E1A07}"/>
            </c:ext>
          </c:extLst>
        </c:ser>
        <c:ser>
          <c:idx val="15"/>
          <c:order val="7"/>
          <c:tx>
            <c:strRef>
              <c:f>'Db-Maß'!$A$1</c:f>
              <c:strCache>
                <c:ptCount val="1"/>
                <c:pt idx="0">
                  <c:v>Db-Maß, links</c:v>
                </c:pt>
              </c:strCache>
            </c:strRef>
          </c:tx>
          <c:spPr>
            <a:ln w="952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'Db-Maß'!$B$2:$C$2</c:f>
              <c:numCache>
                <c:formatCode>0.00</c:formatCode>
                <c:ptCount val="2"/>
                <c:pt idx="0">
                  <c:v>-27.806224452877313</c:v>
                </c:pt>
                <c:pt idx="1">
                  <c:v>-27.806224452877313</c:v>
                </c:pt>
              </c:numCache>
            </c:numRef>
          </c:xVal>
          <c:yVal>
            <c:numRef>
              <c:f>'Db-Maß'!$B$3:$C$3</c:f>
              <c:numCache>
                <c:formatCode>General</c:formatCode>
                <c:ptCount val="2"/>
                <c:pt idx="0">
                  <c:v>-24.717778147893835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1AC-493E-9B87-EA0E3E9E1A07}"/>
            </c:ext>
          </c:extLst>
        </c:ser>
        <c:ser>
          <c:idx val="5"/>
          <c:order val="10"/>
          <c:tx>
            <c:strRef>
              <c:f>Hilfstabelle!$I$21</c:f>
              <c:strCache>
                <c:ptCount val="1"/>
                <c:pt idx="0">
                  <c:v>Winkelstrahl bis Kugel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Hilfstabelle!$J$25:$K$25</c:f>
              <c:numCache>
                <c:formatCode>General</c:formatCode>
                <c:ptCount val="2"/>
                <c:pt idx="0">
                  <c:v>-27.806224452877313</c:v>
                </c:pt>
                <c:pt idx="1">
                  <c:v>0</c:v>
                </c:pt>
              </c:numCache>
            </c:numRef>
          </c:xVal>
          <c:yVal>
            <c:numRef>
              <c:f>Hilfstabelle!$J$26:$K$26</c:f>
              <c:numCache>
                <c:formatCode>General</c:formatCode>
                <c:ptCount val="2"/>
                <c:pt idx="0">
                  <c:v>-24.717778147893835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9DC-4716-9ECF-D055766FBE1A}"/>
            </c:ext>
          </c:extLst>
        </c:ser>
        <c:ser>
          <c:idx val="6"/>
          <c:order val="11"/>
          <c:tx>
            <c:strRef>
              <c:f>'Db-Maß'!$A$5</c:f>
              <c:strCache>
                <c:ptCount val="1"/>
                <c:pt idx="0">
                  <c:v>Hilfslinie</c:v>
                </c:pt>
              </c:strCache>
            </c:strRef>
          </c:tx>
          <c:spPr>
            <a:ln w="952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'Db-Maß'!$B$6:$C$6</c:f>
              <c:numCache>
                <c:formatCode>General</c:formatCode>
                <c:ptCount val="2"/>
                <c:pt idx="0" formatCode="0.00">
                  <c:v>-27.806224452877313</c:v>
                </c:pt>
                <c:pt idx="1">
                  <c:v>0</c:v>
                </c:pt>
              </c:numCache>
            </c:numRef>
          </c:xVal>
          <c:yVal>
            <c:numRef>
              <c:f>'Db-Maß'!$B$7:$C$7</c:f>
              <c:numCache>
                <c:formatCode>General</c:formatCode>
                <c:ptCount val="2"/>
                <c:pt idx="0">
                  <c:v>-24.717778147893835</c:v>
                </c:pt>
                <c:pt idx="1">
                  <c:v>-24.717778147893835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9DC-4716-9ECF-D055766FBE1A}"/>
            </c:ext>
          </c:extLst>
        </c:ser>
        <c:ser>
          <c:idx val="7"/>
          <c:order val="12"/>
          <c:tx>
            <c:strRef>
              <c:f>'Gegenlage Konus'!$A$9</c:f>
              <c:strCache>
                <c:ptCount val="1"/>
                <c:pt idx="0">
                  <c:v>Konus_2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'Gegenlage Konus'!$B$10:$C$10</c:f>
              <c:numCache>
                <c:formatCode>General</c:formatCode>
                <c:ptCount val="2"/>
                <c:pt idx="0" formatCode="0.0">
                  <c:v>7</c:v>
                </c:pt>
                <c:pt idx="1">
                  <c:v>10.5</c:v>
                </c:pt>
              </c:numCache>
            </c:numRef>
          </c:xVal>
          <c:yVal>
            <c:numRef>
              <c:f>'Gegenlage Konus'!$B$11:$C$11</c:f>
              <c:numCache>
                <c:formatCode>General</c:formatCode>
                <c:ptCount val="2"/>
                <c:pt idx="0" formatCode="0.00000">
                  <c:v>-9.7082039324993712</c:v>
                </c:pt>
                <c:pt idx="1">
                  <c:v>-3.6460261060082999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60-4830-9415-1440C009EA7C}"/>
            </c:ext>
          </c:extLst>
        </c:ser>
        <c:ser>
          <c:idx val="12"/>
          <c:order val="13"/>
          <c:tx>
            <c:strRef>
              <c:f>'Gegenlage Konus'!$A$13</c:f>
              <c:strCache>
                <c:ptCount val="1"/>
                <c:pt idx="0">
                  <c:v>großer Auflageø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'Gegenlage Konus'!$B$14:$C$14</c:f>
              <c:numCache>
                <c:formatCode>General</c:formatCode>
                <c:ptCount val="2"/>
                <c:pt idx="0">
                  <c:v>0</c:v>
                </c:pt>
                <c:pt idx="1">
                  <c:v>10.5</c:v>
                </c:pt>
              </c:numCache>
            </c:numRef>
          </c:xVal>
          <c:yVal>
            <c:numRef>
              <c:f>'Gegenlage Konus'!$B$15:$C$15</c:f>
              <c:numCache>
                <c:formatCode>General</c:formatCode>
                <c:ptCount val="2"/>
                <c:pt idx="0">
                  <c:v>-3.6460261060082999</c:v>
                </c:pt>
                <c:pt idx="1">
                  <c:v>-3.6460261060082999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760-4830-9415-1440C009EA7C}"/>
            </c:ext>
          </c:extLst>
        </c:ser>
        <c:ser>
          <c:idx val="13"/>
          <c:order val="14"/>
          <c:tx>
            <c:strRef>
              <c:f>'Gegenlage Konus'!$A$17</c:f>
              <c:strCache>
                <c:ptCount val="1"/>
                <c:pt idx="0">
                  <c:v>Konus_3</c:v>
                </c:pt>
              </c:strCache>
            </c:strRef>
          </c:tx>
          <c:spPr>
            <a:ln w="127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'Gegenlage Konus'!$B$18:$C$18</c:f>
              <c:numCache>
                <c:formatCode>General</c:formatCode>
                <c:ptCount val="2"/>
                <c:pt idx="0">
                  <c:v>10.5</c:v>
                </c:pt>
                <c:pt idx="1">
                  <c:v>12.605034153776295</c:v>
                </c:pt>
              </c:numCache>
            </c:numRef>
          </c:xVal>
          <c:yVal>
            <c:numRef>
              <c:f>'Gegenlage Konus'!$B$19:$C$19</c:f>
              <c:numCache>
                <c:formatCode>General</c:formatCode>
                <c:ptCount val="2"/>
                <c:pt idx="0">
                  <c:v>-3.6460261060082999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760-4830-9415-1440C009EA7C}"/>
            </c:ext>
          </c:extLst>
        </c:ser>
        <c:ser>
          <c:idx val="14"/>
          <c:order val="15"/>
          <c:tx>
            <c:strRef>
              <c:f>'Gegenlage Konus'!$A$1</c:f>
              <c:strCache>
                <c:ptCount val="1"/>
                <c:pt idx="0">
                  <c:v>kleiner Auflageø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'Gegenlage Konus'!$B$2:$C$2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xVal>
          <c:yVal>
            <c:numRef>
              <c:f>'Gegenlage Konus'!$B$3:$C$3</c:f>
              <c:numCache>
                <c:formatCode>General</c:formatCode>
                <c:ptCount val="2"/>
                <c:pt idx="0">
                  <c:v>-9.7082039324993712</c:v>
                </c:pt>
                <c:pt idx="1">
                  <c:v>-9.7082039324993712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760-4830-9415-1440C009EA7C}"/>
            </c:ext>
          </c:extLst>
        </c:ser>
        <c:ser>
          <c:idx val="16"/>
          <c:order val="16"/>
          <c:tx>
            <c:strRef>
              <c:f>'Db-Maß'!$E$1</c:f>
              <c:strCache>
                <c:ptCount val="1"/>
                <c:pt idx="0">
                  <c:v>Db-Maß, rechts</c:v>
                </c:pt>
              </c:strCache>
            </c:strRef>
          </c:tx>
          <c:spPr>
            <a:ln w="9525"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'Db-Maß'!$F$2:$G$2</c:f>
              <c:numCache>
                <c:formatCode>0.00</c:formatCode>
                <c:ptCount val="2"/>
                <c:pt idx="0">
                  <c:v>35.466666666666661</c:v>
                </c:pt>
                <c:pt idx="1">
                  <c:v>35.466666666666661</c:v>
                </c:pt>
              </c:numCache>
            </c:numRef>
          </c:xVal>
          <c:yVal>
            <c:numRef>
              <c:f>'Db-Maß'!$F$3:$G$3</c:f>
              <c:numCache>
                <c:formatCode>General</c:formatCode>
                <c:ptCount val="2"/>
                <c:pt idx="0">
                  <c:v>-22.101989711103332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21-4779-B57C-487FC714B38D}"/>
            </c:ext>
          </c:extLst>
        </c:ser>
        <c:ser>
          <c:idx val="17"/>
          <c:order val="17"/>
          <c:tx>
            <c:strRef>
              <c:f>'Db-Maß'!$E$5</c:f>
              <c:strCache>
                <c:ptCount val="1"/>
                <c:pt idx="0">
                  <c:v>Hilfslinie, rechts</c:v>
                </c:pt>
              </c:strCache>
            </c:strRef>
          </c:tx>
          <c:spPr>
            <a:ln w="9525"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'Db-Maß'!$F$6:$G$6</c:f>
              <c:numCache>
                <c:formatCode>General</c:formatCode>
                <c:ptCount val="2"/>
                <c:pt idx="0" formatCode="0.00">
                  <c:v>35.466666666666661</c:v>
                </c:pt>
                <c:pt idx="1">
                  <c:v>0</c:v>
                </c:pt>
              </c:numCache>
            </c:numRef>
          </c:xVal>
          <c:yVal>
            <c:numRef>
              <c:f>'Db-Maß'!$F$7:$G$7</c:f>
              <c:numCache>
                <c:formatCode>General</c:formatCode>
                <c:ptCount val="2"/>
                <c:pt idx="0">
                  <c:v>-22.101989711103332</c:v>
                </c:pt>
                <c:pt idx="1">
                  <c:v>-22.101989711103332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E21-4779-B57C-487FC714B38D}"/>
            </c:ext>
          </c:extLst>
        </c:ser>
        <c:ser>
          <c:idx val="18"/>
          <c:order val="18"/>
          <c:tx>
            <c:strRef>
              <c:f>Hilfstabelle!$I$29</c:f>
              <c:strCache>
                <c:ptCount val="1"/>
                <c:pt idx="0">
                  <c:v>Winkelstrahl bis Konus</c:v>
                </c:pt>
              </c:strCache>
            </c:strRef>
          </c:tx>
          <c:spPr>
            <a:ln w="12700"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Hilfstabelle!$J$33:$K$33</c:f>
              <c:numCache>
                <c:formatCode>General</c:formatCode>
                <c:ptCount val="2"/>
                <c:pt idx="0">
                  <c:v>8.75</c:v>
                </c:pt>
                <c:pt idx="1">
                  <c:v>35.466666666666661</c:v>
                </c:pt>
              </c:numCache>
            </c:numRef>
          </c:xVal>
          <c:yVal>
            <c:numRef>
              <c:f>Hilfstabelle!$J$34:$K$34</c:f>
              <c:numCache>
                <c:formatCode>General</c:formatCode>
                <c:ptCount val="2"/>
                <c:pt idx="0">
                  <c:v>-6.6771150192538355</c:v>
                </c:pt>
                <c:pt idx="1">
                  <c:v>-22.101989711103332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E21-4779-B57C-487FC714B38D}"/>
            </c:ext>
          </c:extLst>
        </c:ser>
        <c:ser>
          <c:idx val="19"/>
          <c:order val="19"/>
          <c:tx>
            <c:strRef>
              <c:f>'Gegenlage Kugel'!$A$198</c:f>
              <c:strCache>
                <c:ptCount val="1"/>
                <c:pt idx="0">
                  <c:v>da links</c:v>
                </c:pt>
              </c:strCache>
            </c:strRef>
          </c:tx>
          <c:spPr>
            <a:ln w="63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'Gegenlage Kugel'!$B$199:$C$199</c:f>
              <c:numCache>
                <c:formatCode>General</c:formatCode>
                <c:ptCount val="2"/>
                <c:pt idx="0">
                  <c:v>-10.495436485672752</c:v>
                </c:pt>
                <c:pt idx="1">
                  <c:v>-10.495436485672752</c:v>
                </c:pt>
              </c:numCache>
            </c:numRef>
          </c:xVal>
          <c:yVal>
            <c:numRef>
              <c:f>'Gegenlage Kugel'!$B$200:$C$200</c:f>
              <c:numCache>
                <c:formatCode>General</c:formatCode>
                <c:ptCount val="2"/>
                <c:pt idx="0">
                  <c:v>-5.8177154429560423</c:v>
                </c:pt>
                <c:pt idx="1">
                  <c:v>-42.5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AA-440E-AB7C-71695BAE6AE1}"/>
            </c:ext>
          </c:extLst>
        </c:ser>
        <c:ser>
          <c:idx val="20"/>
          <c:order val="20"/>
          <c:tx>
            <c:strRef>
              <c:f>'Gegenlage Konus'!$A$25</c:f>
              <c:strCache>
                <c:ptCount val="1"/>
                <c:pt idx="0">
                  <c:v>da rechts</c:v>
                </c:pt>
              </c:strCache>
            </c:strRef>
          </c:tx>
          <c:spPr>
            <a:ln w="635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'Gegenlage Konus'!$B$26:$C$26</c:f>
              <c:numCache>
                <c:formatCode>General</c:formatCode>
                <c:ptCount val="2"/>
                <c:pt idx="0">
                  <c:v>10.5</c:v>
                </c:pt>
                <c:pt idx="1">
                  <c:v>10.5</c:v>
                </c:pt>
              </c:numCache>
            </c:numRef>
          </c:xVal>
          <c:yVal>
            <c:numRef>
              <c:f>'Gegenlage Konus'!$B$27:$C$27</c:f>
              <c:numCache>
                <c:formatCode>General</c:formatCode>
                <c:ptCount val="2"/>
                <c:pt idx="0">
                  <c:v>-42.5</c:v>
                </c:pt>
                <c:pt idx="1">
                  <c:v>-3.6460261060082999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EAA-440E-AB7C-71695BAE6AE1}"/>
            </c:ext>
          </c:extLst>
        </c:ser>
        <c:ser>
          <c:idx val="21"/>
          <c:order val="21"/>
          <c:tx>
            <c:strRef>
              <c:f>Hilfstabelle!$I$36</c:f>
              <c:strCache>
                <c:ptCount val="1"/>
                <c:pt idx="0">
                  <c:v>di</c:v>
                </c:pt>
              </c:strCache>
            </c:strRef>
          </c:tx>
          <c:spPr>
            <a:ln w="63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AA-440E-AB7C-71695BAE6AE1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400" i="1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defRPr>
                    </a:pPr>
                    <a:r>
                      <a:rPr lang="en-US" sz="1400" i="1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d</a:t>
                    </a:r>
                    <a:r>
                      <a:rPr lang="en-US" sz="1400" i="1" baseline="-2500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i</a:t>
                    </a: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EAA-440E-AB7C-71695BAE6AE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AA-440E-AB7C-71695BAE6A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i="1">
                    <a:solidFill>
                      <a:schemeClr val="tx1">
                        <a:lumMod val="50000"/>
                        <a:lumOff val="50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Hilfstabelle!$J$37:$L$37</c:f>
              <c:numCache>
                <c:formatCode>General</c:formatCode>
                <c:ptCount val="3"/>
                <c:pt idx="0">
                  <c:v>-7.0534230275096768</c:v>
                </c:pt>
                <c:pt idx="1">
                  <c:v>0</c:v>
                </c:pt>
                <c:pt idx="2">
                  <c:v>7</c:v>
                </c:pt>
              </c:numCache>
            </c:numRef>
          </c:xVal>
          <c:yVal>
            <c:numRef>
              <c:f>Hilfstabelle!$J$38:$L$38</c:f>
              <c:numCache>
                <c:formatCode>General</c:formatCode>
                <c:ptCount val="3"/>
                <c:pt idx="0">
                  <c:v>-32.5</c:v>
                </c:pt>
                <c:pt idx="1">
                  <c:v>-32.5</c:v>
                </c:pt>
                <c:pt idx="2">
                  <c:v>-32.5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EAA-440E-AB7C-71695BAE6AE1}"/>
            </c:ext>
          </c:extLst>
        </c:ser>
        <c:ser>
          <c:idx val="22"/>
          <c:order val="22"/>
          <c:tx>
            <c:strRef>
              <c:f>Hilfstabelle!$I$40</c:f>
              <c:strCache>
                <c:ptCount val="1"/>
                <c:pt idx="0">
                  <c:v>da</c:v>
                </c:pt>
              </c:strCache>
            </c:strRef>
          </c:tx>
          <c:spPr>
            <a:ln w="63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AA-440E-AB7C-71695BAE6AE1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400" i="1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defRPr>
                    </a:pPr>
                    <a:r>
                      <a:rPr lang="en-US" sz="1400" i="1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d</a:t>
                    </a:r>
                    <a:r>
                      <a:rPr lang="en-US" sz="1400" i="1" baseline="-2500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a</a:t>
                    </a: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EAA-440E-AB7C-71695BAE6AE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AA-440E-AB7C-71695BAE6AE1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i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Hilfstabelle!$J$41:$L$41</c:f>
              <c:numCache>
                <c:formatCode>General</c:formatCode>
                <c:ptCount val="3"/>
                <c:pt idx="0">
                  <c:v>-10.495436485672752</c:v>
                </c:pt>
                <c:pt idx="1">
                  <c:v>0</c:v>
                </c:pt>
                <c:pt idx="2">
                  <c:v>10.5</c:v>
                </c:pt>
              </c:numCache>
            </c:numRef>
          </c:xVal>
          <c:yVal>
            <c:numRef>
              <c:f>Hilfstabelle!$J$42:$L$42</c:f>
              <c:numCache>
                <c:formatCode>General</c:formatCode>
                <c:ptCount val="3"/>
                <c:pt idx="0">
                  <c:v>-40</c:v>
                </c:pt>
                <c:pt idx="1">
                  <c:v>-40</c:v>
                </c:pt>
                <c:pt idx="2">
                  <c:v>-40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EAA-440E-AB7C-71695BAE6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411400"/>
        <c:axId val="1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8"/>
                <c:tx>
                  <c:strRef>
                    <c:extLst>
                      <c:ext uri="{02D57815-91ED-43cb-92C2-25804820EDAC}">
                        <c15:formulaRef>
                          <c15:sqref>Hilfstabelle!$I$1</c15:sqref>
                        </c15:formulaRef>
                      </c:ext>
                    </c:extLst>
                    <c:strCache>
                      <c:ptCount val="1"/>
                      <c:pt idx="0">
                        <c:v>Punkt unten, innen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ysDash"/>
                  </a:ln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Hilfstabelle!$J$2:$K$2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-7</c:v>
                      </c:pt>
                      <c:pt idx="1">
                        <c:v>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Hilfstabelle!$J$3:$K$3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.0">
                        <c:v>-9.7467943448089631</c:v>
                      </c:pt>
                      <c:pt idx="1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1-C1AC-493E-9B87-EA0E3E9E1A07}"/>
                  </c:ext>
                </c:extLst>
              </c15:ser>
            </c15:filteredScatterSeries>
            <c15:filteredScatterSeries>
              <c15:ser>
                <c:idx val="4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Hilfstabelle!$I$6</c15:sqref>
                        </c15:formulaRef>
                      </c:ext>
                    </c:extLst>
                    <c:strCache>
                      <c:ptCount val="1"/>
                      <c:pt idx="0">
                        <c:v>Punkt oben, außen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ysDash"/>
                  </a:ln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Hilfstabelle!$J$7:$K$7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-10.5</c:v>
                      </c:pt>
                      <c:pt idx="1">
                        <c:v>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Hilfstabelle!$J$8:$K$8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.0">
                        <c:v>-5.8094750193111251</c:v>
                      </c:pt>
                      <c:pt idx="1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9DC-4716-9ECF-D055766FBE1A}"/>
                  </c:ext>
                </c:extLst>
              </c15:ser>
            </c15:filteredScatterSeries>
          </c:ext>
        </c:extLst>
      </c:scatterChart>
      <c:valAx>
        <c:axId val="298411400"/>
        <c:scaling>
          <c:orientation val="minMax"/>
          <c:max val="60"/>
          <c:min val="-60"/>
        </c:scaling>
        <c:delete val="0"/>
        <c:axPos val="b"/>
        <c:majorGridlines>
          <c:spPr>
            <a:ln w="3175">
              <a:noFill/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lgDashDot"/>
          </a:ln>
        </c:spPr>
        <c:txPr>
          <a:bodyPr/>
          <a:lstStyle/>
          <a:p>
            <a:pPr>
              <a:defRPr sz="1000"/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5"/>
          <c:min val="-5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lgDashDot"/>
          </a:ln>
        </c:spPr>
        <c:txPr>
          <a:bodyPr/>
          <a:lstStyle/>
          <a:p>
            <a:pPr>
              <a:defRPr sz="1000"/>
            </a:pPr>
            <a:endParaRPr lang="de-DE"/>
          </a:p>
        </c:txPr>
        <c:crossAx val="2984114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tif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5772</xdr:rowOff>
    </xdr:from>
    <xdr:to>
      <xdr:col>12</xdr:col>
      <xdr:colOff>0</xdr:colOff>
      <xdr:row>33</xdr:row>
      <xdr:rowOff>0</xdr:rowOff>
    </xdr:to>
    <xdr:grpSp>
      <xdr:nvGrpSpPr>
        <xdr:cNvPr id="27" name="Gruppier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436563" y="164522"/>
          <a:ext cx="7683500" cy="5074228"/>
          <a:chOff x="2196000" y="1710000"/>
          <a:chExt cx="6300000" cy="4140000"/>
        </a:xfrm>
      </xdr:grpSpPr>
      <xdr:grpSp>
        <xdr:nvGrpSpPr>
          <xdr:cNvPr id="28" name="Gruppieren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GrpSpPr/>
        </xdr:nvGrpSpPr>
        <xdr:grpSpPr>
          <a:xfrm>
            <a:off x="2196000" y="1710000"/>
            <a:ext cx="6300000" cy="4140000"/>
            <a:chOff x="2196000" y="1710000"/>
            <a:chExt cx="6300000" cy="4140000"/>
          </a:xfrm>
        </xdr:grpSpPr>
        <xdr:sp macro="" textlink="">
          <xdr:nvSpPr>
            <xdr:cNvPr id="42" name="Rechteck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>
            <a:xfrm>
              <a:off x="2196000" y="1710000"/>
              <a:ext cx="3150000" cy="4140000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marL="0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397164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794328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191493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588657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1985821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382985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2780149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177314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de-DE"/>
            </a:p>
          </xdr:txBody>
        </xdr:sp>
        <xdr:sp macro="" textlink="">
          <xdr:nvSpPr>
            <xdr:cNvPr id="43" name="Rechteck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>
            <a:xfrm>
              <a:off x="2376000" y="1890000"/>
              <a:ext cx="3600000" cy="3780000"/>
            </a:xfrm>
            <a:prstGeom prst="rect">
              <a:avLst/>
            </a:prstGeom>
            <a:noFill/>
            <a:ln>
              <a:solidFill>
                <a:srgbClr val="C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marL="0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397164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794328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191493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588657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1985821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382985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2780149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177314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de-DE"/>
            </a:p>
          </xdr:txBody>
        </xdr:sp>
        <xdr:sp macro="" textlink="">
          <xdr:nvSpPr>
            <xdr:cNvPr id="44" name="Rechteck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>
            <a:xfrm>
              <a:off x="5346000" y="1710000"/>
              <a:ext cx="3150000" cy="4140000"/>
            </a:xfrm>
            <a:prstGeom prst="rect">
              <a:avLst/>
            </a:prstGeom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marL="0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397164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794328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191493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588657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1985821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382985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2780149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177314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de-DE"/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45" name="Textfeld 30">
                  <a:extLst>
                    <a:ext uri="{FF2B5EF4-FFF2-40B4-BE49-F238E27FC236}">
                      <a16:creationId xmlns:a16="http://schemas.microsoft.com/office/drawing/2014/main" id="{00000000-0008-0000-0000-00002D000000}"/>
                    </a:ext>
                  </a:extLst>
                </xdr:cNvPr>
                <xdr:cNvSpPr txBox="1"/>
              </xdr:nvSpPr>
              <xdr:spPr>
                <a:xfrm>
                  <a:off x="5976000" y="4896000"/>
                  <a:ext cx="1810175" cy="435440"/>
                </a:xfrm>
                <a:prstGeom prst="rect">
                  <a:avLst/>
                </a:prstGeom>
                <a:no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de-DE"/>
                  </a:defPPr>
                  <a:lvl1pPr marL="0" algn="l" defTabSz="794328" rtl="0" eaLnBrk="1" latinLnBrk="0" hangingPunct="1">
                    <a:defRPr sz="1564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397164" algn="l" defTabSz="794328" rtl="0" eaLnBrk="1" latinLnBrk="0" hangingPunct="1">
                    <a:defRPr sz="1564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794328" algn="l" defTabSz="794328" rtl="0" eaLnBrk="1" latinLnBrk="0" hangingPunct="1">
                    <a:defRPr sz="1564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191493" algn="l" defTabSz="794328" rtl="0" eaLnBrk="1" latinLnBrk="0" hangingPunct="1">
                    <a:defRPr sz="1564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588657" algn="l" defTabSz="794328" rtl="0" eaLnBrk="1" latinLnBrk="0" hangingPunct="1">
                    <a:defRPr sz="1564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1985821" algn="l" defTabSz="794328" rtl="0" eaLnBrk="1" latinLnBrk="0" hangingPunct="1">
                    <a:defRPr sz="1564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382985" algn="l" defTabSz="794328" rtl="0" eaLnBrk="1" latinLnBrk="0" hangingPunct="1">
                    <a:defRPr sz="1564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2780149" algn="l" defTabSz="794328" rtl="0" eaLnBrk="1" latinLnBrk="0" hangingPunct="1">
                    <a:defRPr sz="1564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177314" algn="l" defTabSz="794328" rtl="0" eaLnBrk="1" latinLnBrk="0" hangingPunct="1">
                    <a:defRPr sz="1564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r>
                          <m:rPr>
                            <m:sty m:val="p"/>
                          </m:rPr>
                          <a:rPr lang="el-GR" sz="1600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γ</m:t>
                        </m:r>
                        <m:r>
                          <a:rPr lang="de-DE" sz="1600" b="0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=</m:t>
                        </m:r>
                        <m:d>
                          <m:dPr>
                            <m:ctrlPr>
                              <a:rPr lang="de-DE" sz="1600" b="0" i="1">
                                <a:solidFill>
                                  <a:srgbClr val="0000FF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de-DE" sz="1600" b="0" i="1">
                                <a:solidFill>
                                  <a:srgbClr val="0000FF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180−90−</m:t>
                            </m:r>
                            <m:f>
                              <m:fPr>
                                <m:ctrlPr>
                                  <a:rPr lang="de-DE" sz="1600" b="0" i="1">
                                    <a:solidFill>
                                      <a:srgbClr val="0000FF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de-DE" sz="1600" b="0" i="1">
                                    <a:solidFill>
                                      <a:srgbClr val="0000FF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𝛼</m:t>
                                </m:r>
                              </m:num>
                              <m:den>
                                <m:r>
                                  <a:rPr lang="de-DE" sz="1600" b="0" i="1">
                                    <a:solidFill>
                                      <a:srgbClr val="0000FF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2</m:t>
                                </m:r>
                              </m:den>
                            </m:f>
                          </m:e>
                        </m:d>
                      </m:oMath>
                    </m:oMathPara>
                  </a14:m>
                  <a:endParaRPr lang="de-DE" sz="1600">
                    <a:solidFill>
                      <a:srgbClr val="0000FF"/>
                    </a:solidFill>
                  </a:endParaRPr>
                </a:p>
              </xdr:txBody>
            </xdr:sp>
          </mc:Choice>
          <mc:Fallback xmlns="">
            <xdr:sp macro="" textlink="">
              <xdr:nvSpPr>
                <xdr:cNvPr id="45" name="Textfeld 30">
                  <a:extLst>
                    <a:ext uri="{FF2B5EF4-FFF2-40B4-BE49-F238E27FC236}">
                      <a16:creationId xmlns:a16="http://schemas.microsoft.com/office/drawing/2014/main" id="{A128E984-2AA8-4B3F-BE49-AA58CA7B262C}"/>
                    </a:ext>
                  </a:extLst>
                </xdr:cNvPr>
                <xdr:cNvSpPr txBox="1"/>
              </xdr:nvSpPr>
              <xdr:spPr>
                <a:xfrm>
                  <a:off x="5976000" y="4896000"/>
                  <a:ext cx="1810175" cy="435440"/>
                </a:xfrm>
                <a:prstGeom prst="rect">
                  <a:avLst/>
                </a:prstGeom>
                <a:no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de-DE"/>
                  </a:defPPr>
                  <a:lvl1pPr marL="0" algn="l" defTabSz="794328" rtl="0" eaLnBrk="1" latinLnBrk="0" hangingPunct="1">
                    <a:defRPr sz="1564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397164" algn="l" defTabSz="794328" rtl="0" eaLnBrk="1" latinLnBrk="0" hangingPunct="1">
                    <a:defRPr sz="1564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794328" algn="l" defTabSz="794328" rtl="0" eaLnBrk="1" latinLnBrk="0" hangingPunct="1">
                    <a:defRPr sz="1564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191493" algn="l" defTabSz="794328" rtl="0" eaLnBrk="1" latinLnBrk="0" hangingPunct="1">
                    <a:defRPr sz="1564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588657" algn="l" defTabSz="794328" rtl="0" eaLnBrk="1" latinLnBrk="0" hangingPunct="1">
                    <a:defRPr sz="1564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1985821" algn="l" defTabSz="794328" rtl="0" eaLnBrk="1" latinLnBrk="0" hangingPunct="1">
                    <a:defRPr sz="1564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382985" algn="l" defTabSz="794328" rtl="0" eaLnBrk="1" latinLnBrk="0" hangingPunct="1">
                    <a:defRPr sz="1564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2780149" algn="l" defTabSz="794328" rtl="0" eaLnBrk="1" latinLnBrk="0" hangingPunct="1">
                    <a:defRPr sz="1564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177314" algn="l" defTabSz="794328" rtl="0" eaLnBrk="1" latinLnBrk="0" hangingPunct="1">
                    <a:defRPr sz="1564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:r>
                    <a:rPr lang="el-GR" sz="1600" i="0">
                      <a:solidFill>
                        <a:srgbClr val="0000FF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γ</a:t>
                  </a:r>
                  <a:r>
                    <a:rPr lang="de-DE" sz="1600" b="0" i="0">
                      <a:solidFill>
                        <a:srgbClr val="0000FF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=(180−90−𝛼/2)</a:t>
                  </a:r>
                  <a:endParaRPr lang="de-DE" sz="1600">
                    <a:solidFill>
                      <a:srgbClr val="0000FF"/>
                    </a:solidFill>
                  </a:endParaRPr>
                </a:p>
              </xdr:txBody>
            </xdr:sp>
          </mc:Fallback>
        </mc:AlternateContent>
        <xdr:sp macro="" textlink="">
          <xdr:nvSpPr>
            <xdr:cNvPr id="46" name="Rechteck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>
            <a:xfrm>
              <a:off x="5346000" y="1890000"/>
              <a:ext cx="2970000" cy="3780000"/>
            </a:xfrm>
            <a:prstGeom prst="rect">
              <a:avLst/>
            </a:prstGeom>
            <a:noFill/>
            <a:ln>
              <a:solidFill>
                <a:srgbClr val="0000FF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marL="0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397164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794328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191493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588657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1985821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382985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2780149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177314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de-DE"/>
            </a:p>
          </xdr:txBody>
        </xdr:sp>
        <xdr:sp macro="" textlink="">
          <xdr:nvSpPr>
            <xdr:cNvPr id="47" name="Rechteck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/>
          </xdr:nvSpPr>
          <xdr:spPr>
            <a:xfrm>
              <a:off x="5331600" y="1904400"/>
              <a:ext cx="72000" cy="3751200"/>
            </a:xfrm>
            <a:prstGeom prst="rect">
              <a:avLst/>
            </a:prstGeom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marL="0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397164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794328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191493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588657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1985821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382985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2780149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177314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de-DE"/>
            </a:p>
          </xdr:txBody>
        </xdr:sp>
      </xdr:grpSp>
      <xdr:sp macro="" textlink="">
        <xdr:nvSpPr>
          <xdr:cNvPr id="29" name="Rechteck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2376000" y="1980000"/>
            <a:ext cx="2970000" cy="288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397164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794328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191493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588657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1985821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382985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2780149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177314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de-DE" b="1">
                <a:solidFill>
                  <a:srgbClr val="C00000"/>
                </a:solidFill>
              </a:rPr>
              <a:t>Kugelauflage</a:t>
            </a:r>
          </a:p>
        </xdr:txBody>
      </xdr:sp>
      <xdr:sp macro="" textlink="">
        <xdr:nvSpPr>
          <xdr:cNvPr id="30" name="Rechteck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5346000" y="1980000"/>
            <a:ext cx="2970000" cy="288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397164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794328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191493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588657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1985821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382985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2780149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177314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de-DE" b="1">
                <a:solidFill>
                  <a:srgbClr val="0000FF"/>
                </a:solidFill>
              </a:rPr>
              <a:t>Konusauflage</a:t>
            </a:r>
          </a:p>
        </xdr:txBody>
      </xdr:sp>
      <xdr:pic>
        <xdr:nvPicPr>
          <xdr:cNvPr id="31" name="Grafik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592000" y="2340000"/>
            <a:ext cx="2520000" cy="2520000"/>
          </a:xfrm>
          <a:prstGeom prst="rect">
            <a:avLst/>
          </a:prstGeom>
        </xdr:spPr>
      </xdr:pic>
      <xdr:sp macro="" textlink="">
        <xdr:nvSpPr>
          <xdr:cNvPr id="32" name="Rechteck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4284000" y="4392000"/>
            <a:ext cx="288000" cy="144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397164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794328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191493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588657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1985821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382985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2780149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177314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de-DE" sz="1050">
                <a:solidFill>
                  <a:srgbClr val="FF0000"/>
                </a:solidFill>
              </a:rPr>
              <a:t>d</a:t>
            </a:r>
            <a:r>
              <a:rPr lang="de-DE" sz="1050" baseline="-18000">
                <a:solidFill>
                  <a:srgbClr val="FF0000"/>
                </a:solidFill>
              </a:rPr>
              <a:t>i</a:t>
            </a:r>
          </a:p>
        </xdr:txBody>
      </xdr:sp>
      <xdr:sp macro="" textlink="">
        <xdr:nvSpPr>
          <xdr:cNvPr id="33" name="Rechteck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4032000" y="4500000"/>
            <a:ext cx="324000" cy="144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397164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794328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191493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588657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1985821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382985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2780149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177314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de-DE" sz="1000">
                <a:solidFill>
                  <a:srgbClr val="FF0000"/>
                </a:solidFill>
              </a:rPr>
              <a:t>d</a:t>
            </a:r>
            <a:r>
              <a:rPr lang="de-DE" sz="1000" baseline="-18000">
                <a:solidFill>
                  <a:srgbClr val="FF0000"/>
                </a:solidFill>
              </a:rPr>
              <a:t>a</a:t>
            </a:r>
          </a:p>
        </xdr:txBody>
      </xdr:sp>
      <xdr:sp macro="" textlink="">
        <xdr:nvSpPr>
          <xdr:cNvPr id="34" name="Rechteck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 rot="19200000">
            <a:off x="3747714" y="2810742"/>
            <a:ext cx="288000" cy="216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397164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794328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191493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588657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1985821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382985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2780149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177314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de-DE" sz="1400">
                <a:solidFill>
                  <a:srgbClr val="C00000"/>
                </a:solidFill>
              </a:rPr>
              <a:t>D</a:t>
            </a:r>
          </a:p>
        </xdr:txBody>
      </xdr:sp>
      <xdr:grpSp>
        <xdr:nvGrpSpPr>
          <xdr:cNvPr id="35" name="Gruppieren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GrpSpPr/>
        </xdr:nvGrpSpPr>
        <xdr:grpSpPr>
          <a:xfrm>
            <a:off x="5616000" y="2340000"/>
            <a:ext cx="2520000" cy="2520000"/>
            <a:chOff x="5616000" y="2088000"/>
            <a:chExt cx="2520000" cy="2520000"/>
          </a:xfrm>
        </xdr:grpSpPr>
        <xdr:pic>
          <xdr:nvPicPr>
            <xdr:cNvPr id="39" name="Grafik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616000" y="2088000"/>
              <a:ext cx="2520000" cy="2520000"/>
            </a:xfrm>
            <a:prstGeom prst="rect">
              <a:avLst/>
            </a:prstGeom>
          </xdr:spPr>
        </xdr:pic>
        <xdr:sp macro="" textlink="">
          <xdr:nvSpPr>
            <xdr:cNvPr id="40" name="Rechteck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>
            <a:xfrm>
              <a:off x="6156000" y="4140000"/>
              <a:ext cx="288000" cy="14400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marL="0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397164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794328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191493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588657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1985821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382985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2780149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177314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de-DE" sz="1050">
                  <a:solidFill>
                    <a:srgbClr val="0000FF"/>
                  </a:solidFill>
                </a:rPr>
                <a:t>d</a:t>
              </a:r>
              <a:r>
                <a:rPr lang="de-DE" sz="1050" baseline="-18000">
                  <a:solidFill>
                    <a:srgbClr val="0000FF"/>
                  </a:solidFill>
                </a:rPr>
                <a:t>i</a:t>
              </a:r>
            </a:p>
          </xdr:txBody>
        </xdr:sp>
        <xdr:sp macro="" textlink="">
          <xdr:nvSpPr>
            <xdr:cNvPr id="41" name="Rechteck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>
            <a:xfrm>
              <a:off x="6372000" y="4248000"/>
              <a:ext cx="324000" cy="14400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marL="0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397164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794328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191493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588657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1985821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382985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2780149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177314" algn="l" defTabSz="794328" rtl="0" eaLnBrk="1" latinLnBrk="0" hangingPunct="1">
                <a:defRPr sz="1564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de-DE" sz="1000">
                  <a:solidFill>
                    <a:srgbClr val="0000FF"/>
                  </a:solidFill>
                </a:rPr>
                <a:t>d</a:t>
              </a:r>
              <a:r>
                <a:rPr lang="de-DE" sz="1000" baseline="-18000">
                  <a:solidFill>
                    <a:srgbClr val="0000FF"/>
                  </a:solidFill>
                </a:rPr>
                <a:t>a</a:t>
              </a:r>
            </a:p>
          </xdr:txBody>
        </xdr:sp>
      </xdr:grpSp>
      <xdr:sp macro="" textlink="">
        <xdr:nvSpPr>
          <xdr:cNvPr id="36" name="Rechteck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6336000" y="3988800"/>
            <a:ext cx="180000" cy="216000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397164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794328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191493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588657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1985821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382985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2780149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177314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de-DE" b="1">
                <a:solidFill>
                  <a:srgbClr val="0000FF"/>
                </a:solidFill>
                <a:latin typeface="Symbol" panose="05050102010706020507" pitchFamily="18" charset="2"/>
              </a:rPr>
              <a:t>a</a:t>
            </a:r>
          </a:p>
        </xdr:txBody>
      </xdr:sp>
      <xdr:sp macro="" textlink="">
        <xdr:nvSpPr>
          <xdr:cNvPr id="37" name="Freihandform: Form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6460370" y="3041050"/>
            <a:ext cx="250194" cy="294872"/>
          </a:xfrm>
          <a:custGeom>
            <a:avLst/>
            <a:gdLst>
              <a:gd name="connsiteX0" fmla="*/ 0 w 250194"/>
              <a:gd name="connsiteY0" fmla="*/ 0 h 294872"/>
              <a:gd name="connsiteX1" fmla="*/ 250194 w 250194"/>
              <a:gd name="connsiteY1" fmla="*/ 166796 h 294872"/>
              <a:gd name="connsiteX2" fmla="*/ 139990 w 250194"/>
              <a:gd name="connsiteY2" fmla="*/ 262108 h 294872"/>
              <a:gd name="connsiteX3" fmla="*/ 26807 w 250194"/>
              <a:gd name="connsiteY3" fmla="*/ 294872 h 294872"/>
              <a:gd name="connsiteX4" fmla="*/ 2979 w 250194"/>
              <a:gd name="connsiteY4" fmla="*/ 294872 h 294872"/>
              <a:gd name="connsiteX5" fmla="*/ 0 w 250194"/>
              <a:gd name="connsiteY5" fmla="*/ 0 h 29487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250194" h="294872">
                <a:moveTo>
                  <a:pt x="0" y="0"/>
                </a:moveTo>
                <a:lnTo>
                  <a:pt x="250194" y="166796"/>
                </a:lnTo>
                <a:lnTo>
                  <a:pt x="139990" y="262108"/>
                </a:lnTo>
                <a:lnTo>
                  <a:pt x="26807" y="294872"/>
                </a:lnTo>
                <a:lnTo>
                  <a:pt x="2979" y="294872"/>
                </a:lnTo>
                <a:cubicBezTo>
                  <a:pt x="3972" y="200553"/>
                  <a:pt x="4964" y="106233"/>
                  <a:pt x="0" y="0"/>
                </a:cubicBezTo>
                <a:close/>
              </a:path>
            </a:pathLst>
          </a:custGeom>
          <a:solidFill>
            <a:schemeClr val="accent1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397164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794328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191493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588657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1985821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382985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2780149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177314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38" name="Rechteck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 rot="-1800000">
            <a:off x="6441221" y="3066675"/>
            <a:ext cx="180000" cy="216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397164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794328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191493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588657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1985821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382985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2780149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177314" algn="l" defTabSz="794328" rtl="0" eaLnBrk="1" latinLnBrk="0" hangingPunct="1">
              <a:defRPr sz="156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de-DE" b="1">
                <a:solidFill>
                  <a:srgbClr val="0000FF"/>
                </a:solidFill>
                <a:latin typeface="Symbol" panose="05050102010706020507" pitchFamily="18" charset="2"/>
              </a:rPr>
              <a:t>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1025" name="Diagramm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9525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1026" name="ScrollBar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9525</xdr:rowOff>
        </xdr:from>
        <xdr:to>
          <xdr:col>6</xdr:col>
          <xdr:colOff>0</xdr:colOff>
          <xdr:row>5</xdr:row>
          <xdr:rowOff>0</xdr:rowOff>
        </xdr:to>
        <xdr:sp macro="" textlink="">
          <xdr:nvSpPr>
            <xdr:cNvPr id="1027" name="ScrollBar2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4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507DC-2B76-49A8-9459-A2B99E805368}">
  <sheetPr codeName="Tabelle2"/>
  <dimension ref="B34:L35"/>
  <sheetViews>
    <sheetView showGridLines="0" zoomScale="120" zoomScaleNormal="120" workbookViewId="0">
      <selection activeCell="C32" sqref="C32"/>
    </sheetView>
  </sheetViews>
  <sheetFormatPr baseColWidth="10" defaultRowHeight="12.75" x14ac:dyDescent="0.2"/>
  <cols>
    <col min="1" max="1" width="6.5703125" customWidth="1"/>
    <col min="2" max="12" width="10.42578125" customWidth="1"/>
    <col min="13" max="13" width="3.7109375" customWidth="1"/>
  </cols>
  <sheetData>
    <row r="34" spans="2:12" ht="12.75" customHeight="1" x14ac:dyDescent="0.2">
      <c r="B34" s="40" t="s">
        <v>60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spans="2:12" x14ac:dyDescent="0.2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</row>
  </sheetData>
  <sheetProtection algorithmName="SHA-512" hashValue="ZqZhlwPIpaIqqlBzKPHce9Aim70Jq+WE6wlKTnkCSCruzmc8X5ktxiNTwtzjxdYODGd2qsnE5oAkKYE+hATFPQ==" saltValue="z83zhuHZlAbsYQ/hput0Hg==" spinCount="100000" sheet="1" objects="1" scenarios="1" selectLockedCells="1"/>
  <mergeCells count="1">
    <mergeCell ref="B34:L35"/>
  </mergeCells>
  <printOptions horizontalCentered="1" verticalCentered="1"/>
  <pageMargins left="0.70866141732283472" right="0.70866141732283472" top="1.3779527559055118" bottom="0.78740157480314965" header="0.39370078740157483" footer="0.31496062992125984"/>
  <pageSetup paperSize="9" orientation="landscape" verticalDpi="0" r:id="rId1"/>
  <headerFooter>
    <oddHeader>&amp;C&amp;G</oddHeader>
    <oddFooter>&amp;L&amp;"Arial,Fett"DSV&amp;RSchmidt     08.04.2021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H28"/>
  <sheetViews>
    <sheetView showGridLines="0" tabSelected="1" zoomScale="120" zoomScaleNormal="120" workbookViewId="0">
      <selection activeCell="B5" sqref="B5:B6"/>
    </sheetView>
  </sheetViews>
  <sheetFormatPr baseColWidth="10" defaultRowHeight="12.75" x14ac:dyDescent="0.2"/>
  <cols>
    <col min="1" max="1" width="6.7109375" customWidth="1"/>
    <col min="2" max="2" width="11.7109375" customWidth="1"/>
    <col min="3" max="3" width="13.7109375" customWidth="1"/>
    <col min="4" max="5" width="17.7109375" customWidth="1"/>
    <col min="6" max="6" width="22.5703125" hidden="1" customWidth="1"/>
    <col min="7" max="7" width="17.5703125" customWidth="1"/>
    <col min="8" max="8" width="12.5703125" customWidth="1"/>
    <col min="9" max="9" width="1.7109375" customWidth="1"/>
  </cols>
  <sheetData>
    <row r="1" spans="1:8" ht="15" x14ac:dyDescent="0.25">
      <c r="A1" s="2"/>
      <c r="B1" s="42" t="s">
        <v>46</v>
      </c>
      <c r="C1" s="43"/>
      <c r="D1" s="43"/>
      <c r="E1" s="43"/>
      <c r="F1" s="23"/>
      <c r="G1" s="58" t="s">
        <v>54</v>
      </c>
      <c r="H1" s="59"/>
    </row>
    <row r="2" spans="1:8" s="22" customFormat="1" ht="15.95" customHeight="1" x14ac:dyDescent="0.2">
      <c r="A2" s="21"/>
      <c r="B2" s="52" t="s">
        <v>55</v>
      </c>
      <c r="C2" s="54" t="s">
        <v>57</v>
      </c>
      <c r="D2" s="56" t="s">
        <v>53</v>
      </c>
      <c r="E2" s="57"/>
      <c r="F2" s="24" t="s">
        <v>26</v>
      </c>
      <c r="G2" s="60"/>
      <c r="H2" s="61"/>
    </row>
    <row r="3" spans="1:8" ht="30" customHeight="1" x14ac:dyDescent="0.25">
      <c r="A3" s="2"/>
      <c r="B3" s="53"/>
      <c r="C3" s="55"/>
      <c r="D3" s="25" t="s">
        <v>58</v>
      </c>
      <c r="E3" s="25" t="s">
        <v>59</v>
      </c>
      <c r="F3" s="26"/>
      <c r="G3" s="27" t="str">
        <f>CONCATENATE("Kugelø ",B5," mm")</f>
        <v>Kugelø 24 mm</v>
      </c>
      <c r="H3" s="28" t="str">
        <f>CONCATENATE("Konus ",C5,"°")</f>
        <v>Konus 60°</v>
      </c>
    </row>
    <row r="4" spans="1:8" ht="15" x14ac:dyDescent="0.25">
      <c r="A4" s="2"/>
      <c r="B4" s="29" t="s">
        <v>0</v>
      </c>
      <c r="C4" s="30" t="s">
        <v>56</v>
      </c>
      <c r="D4" s="31" t="s">
        <v>0</v>
      </c>
      <c r="E4" s="31" t="s">
        <v>0</v>
      </c>
      <c r="F4" s="32" t="s">
        <v>0</v>
      </c>
      <c r="G4" s="33" t="s">
        <v>0</v>
      </c>
      <c r="H4" s="34" t="s">
        <v>0</v>
      </c>
    </row>
    <row r="5" spans="1:8" ht="15" x14ac:dyDescent="0.25">
      <c r="A5" s="2"/>
      <c r="B5" s="44">
        <v>24</v>
      </c>
      <c r="C5" s="46">
        <v>60</v>
      </c>
      <c r="D5" s="35">
        <v>140</v>
      </c>
      <c r="E5" s="35">
        <v>210</v>
      </c>
      <c r="F5" s="36"/>
      <c r="G5" s="48">
        <f>2*(((4*(B5/2))/(((2*(E6/2))^2)-((2*(D6/2))^2))*((F6*(B5/2))+((D6/2)*SQRT((B5/2)^2-(D6/2)^2)-((E6/2)*SQRT((B5/2)^2-(E6/2)^2))))))</f>
        <v>27.806224452877313</v>
      </c>
      <c r="H5" s="50">
        <f>((1/(3*(COS((180-90-(C5/2))*PI()/180)))*((E6^3-D6^3)/(E6^2-D6^2)))*2)</f>
        <v>35.466666666666661</v>
      </c>
    </row>
    <row r="6" spans="1:8" ht="15.75" thickBot="1" x14ac:dyDescent="0.3">
      <c r="B6" s="45"/>
      <c r="C6" s="47"/>
      <c r="D6" s="37">
        <f>IF(D5&gt;=E5,"Achtung! Innenø ",D5/10)</f>
        <v>14</v>
      </c>
      <c r="E6" s="37">
        <f>IF(E5&lt;=D5,"&gt; Außenø",E5/10)</f>
        <v>21</v>
      </c>
      <c r="F6" s="38">
        <f>(2*(B5/2))*PI()*((ASIN((E6/2)/(B5/2))*180/PI())-(ASIN((D6/2)/(B5/2))*180/PI()))/360</f>
        <v>5.3113107731848368</v>
      </c>
      <c r="G6" s="49"/>
      <c r="H6" s="51"/>
    </row>
    <row r="25" spans="2:8" ht="12.75" customHeight="1" x14ac:dyDescent="0.2"/>
    <row r="26" spans="2:8" ht="12.75" customHeight="1" x14ac:dyDescent="0.2">
      <c r="B26" s="41" t="s">
        <v>60</v>
      </c>
      <c r="C26" s="41"/>
      <c r="D26" s="41"/>
      <c r="E26" s="41"/>
      <c r="F26" s="41"/>
      <c r="G26" s="41"/>
      <c r="H26" s="41"/>
    </row>
    <row r="27" spans="2:8" ht="12.75" customHeight="1" x14ac:dyDescent="0.2">
      <c r="B27" s="41"/>
      <c r="C27" s="41"/>
      <c r="D27" s="41"/>
      <c r="E27" s="41"/>
      <c r="F27" s="41"/>
      <c r="G27" s="41"/>
      <c r="H27" s="41"/>
    </row>
    <row r="28" spans="2:8" x14ac:dyDescent="0.2">
      <c r="B28" s="39"/>
      <c r="C28" s="39"/>
      <c r="D28" s="39"/>
      <c r="E28" s="39"/>
      <c r="F28" s="39"/>
      <c r="G28" s="39"/>
      <c r="H28" s="39"/>
    </row>
  </sheetData>
  <sheetProtection algorithmName="SHA-512" hashValue="iB/wlYsWwgWjf3IDx/WJyReUBOurkEZC1x/zowJG2+yKKE7c10A7yi4yuWLIdHDGvSH32/BEhvLIdWuzUycjAw==" saltValue="DzImLsaCo/4MqSgNJcYJSA==" spinCount="100000" sheet="1" objects="1" scenarios="1" selectLockedCells="1"/>
  <mergeCells count="10">
    <mergeCell ref="B26:H27"/>
    <mergeCell ref="B1:E1"/>
    <mergeCell ref="B5:B6"/>
    <mergeCell ref="C5:C6"/>
    <mergeCell ref="G5:G6"/>
    <mergeCell ref="H5:H6"/>
    <mergeCell ref="B2:B3"/>
    <mergeCell ref="C2:C3"/>
    <mergeCell ref="D2:E2"/>
    <mergeCell ref="G1:H2"/>
  </mergeCells>
  <phoneticPr fontId="0" type="noConversion"/>
  <conditionalFormatting sqref="E6">
    <cfRule type="cellIs" dxfId="1" priority="2" operator="equal">
      <formula>"&gt; Außenø"</formula>
    </cfRule>
  </conditionalFormatting>
  <conditionalFormatting sqref="D6">
    <cfRule type="cellIs" dxfId="0" priority="1" operator="equal">
      <formula>"Achtung! Innenø "</formula>
    </cfRule>
  </conditionalFormatting>
  <dataValidations xWindow="81" yWindow="186" count="4">
    <dataValidation type="decimal" allowBlank="1" showInputMessage="1" showErrorMessage="1" error="mit diesem Kugelø sind keine Radverschraubungen im PKW-Bereich bekannt!" prompt="übliche Kugeldurchmesser bei Radverschraubungen sind 24; 26 bzw. 28 mm (excl. Toleranzen!)" sqref="B5" xr:uid="{00000000-0002-0000-0000-000000000000}">
      <formula1>23.5</formula1>
      <formula2>28.5</formula2>
    </dataValidation>
    <dataValidation type="decimal" operator="lessThanOrEqual" allowBlank="1" showInputMessage="1" showErrorMessage="1" error="Durchmesser zu groß!" prompt="Durchmesser muss mindestens 0,5 mm kleiner sein als Kugelø Rad" sqref="F6" xr:uid="{00000000-0002-0000-0000-000002000000}">
      <formula1>(D6-0.5)</formula1>
    </dataValidation>
    <dataValidation allowBlank="1" sqref="C5" xr:uid="{01A297A0-9E1E-4D37-951E-9326A45C8950}"/>
    <dataValidation operator="lessThanOrEqual" allowBlank="1" showErrorMessage="1" error="Durchmesser zu groß!" sqref="G5:H5" xr:uid="{00000000-0002-0000-0000-000001000000}"/>
  </dataValidations>
  <printOptions horizontalCentered="1" verticalCentered="1"/>
  <pageMargins left="0.78740157480314965" right="0.78740157480314965" top="1.1811023622047245" bottom="0.59055118110236227" header="0.19685039370078741" footer="0.31496062992125984"/>
  <pageSetup paperSize="9" scale="125" orientation="landscape" horizontalDpi="300" verticalDpi="300" r:id="rId1"/>
  <headerFooter alignWithMargins="0">
    <oddHeader>&amp;C&amp;G</oddHeader>
    <oddFooter>&amp;L&amp;"Arial,Fett"DSV&amp;RSchmidt     08.04.2021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026" r:id="rId5" name="ScrollBar1">
          <controlPr defaultSize="0" autoLine="0" linkedCell="D5" r:id="rId6">
            <anchor moveWithCells="1">
              <from>
                <xdr:col>3</xdr:col>
                <xdr:colOff>0</xdr:colOff>
                <xdr:row>4</xdr:row>
                <xdr:rowOff>9525</xdr:rowOff>
              </from>
              <to>
                <xdr:col>4</xdr:col>
                <xdr:colOff>0</xdr:colOff>
                <xdr:row>5</xdr:row>
                <xdr:rowOff>0</xdr:rowOff>
              </to>
            </anchor>
          </controlPr>
        </control>
      </mc:Choice>
      <mc:Fallback>
        <control shapeId="1026" r:id="rId5" name="ScrollBar1"/>
      </mc:Fallback>
    </mc:AlternateContent>
    <mc:AlternateContent xmlns:mc="http://schemas.openxmlformats.org/markup-compatibility/2006">
      <mc:Choice Requires="x14">
        <control shapeId="1027" r:id="rId7" name="ScrollBar2">
          <controlPr defaultSize="0" autoLine="0" linkedCell="E5" r:id="rId8">
            <anchor moveWithCells="1">
              <from>
                <xdr:col>4</xdr:col>
                <xdr:colOff>0</xdr:colOff>
                <xdr:row>4</xdr:row>
                <xdr:rowOff>9525</xdr:rowOff>
              </from>
              <to>
                <xdr:col>6</xdr:col>
                <xdr:colOff>0</xdr:colOff>
                <xdr:row>5</xdr:row>
                <xdr:rowOff>0</xdr:rowOff>
              </to>
            </anchor>
          </controlPr>
        </control>
      </mc:Choice>
      <mc:Fallback>
        <control shapeId="1027" r:id="rId7" name="ScrollBar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/>
  <dimension ref="A1:M200"/>
  <sheetViews>
    <sheetView topLeftCell="A175" zoomScale="80" workbookViewId="0">
      <selection activeCell="C201" sqref="C201"/>
    </sheetView>
  </sheetViews>
  <sheetFormatPr baseColWidth="10" defaultRowHeight="12.75" x14ac:dyDescent="0.2"/>
  <cols>
    <col min="3" max="3" width="18.5703125" bestFit="1" customWidth="1"/>
    <col min="5" max="5" width="20.7109375" bestFit="1" customWidth="1"/>
    <col min="6" max="6" width="15.85546875" style="2" customWidth="1"/>
    <col min="7" max="7" width="15.5703125" style="2" customWidth="1"/>
    <col min="8" max="8" width="12.7109375" style="2" customWidth="1"/>
    <col min="9" max="9" width="12.7109375" style="9" customWidth="1"/>
    <col min="10" max="11" width="16.85546875" customWidth="1"/>
    <col min="12" max="12" width="13" bestFit="1" customWidth="1"/>
    <col min="13" max="13" width="11.42578125" style="8" customWidth="1"/>
  </cols>
  <sheetData>
    <row r="1" spans="1:13" x14ac:dyDescent="0.2">
      <c r="A1" t="s">
        <v>1</v>
      </c>
      <c r="B1" t="s">
        <v>2</v>
      </c>
      <c r="C1" t="s">
        <v>22</v>
      </c>
      <c r="D1" t="s">
        <v>3</v>
      </c>
      <c r="E1" t="s">
        <v>23</v>
      </c>
      <c r="F1" s="62" t="s">
        <v>24</v>
      </c>
      <c r="G1" s="62"/>
      <c r="H1" s="62" t="s">
        <v>4</v>
      </c>
      <c r="I1" s="62"/>
      <c r="J1" s="62" t="s">
        <v>25</v>
      </c>
      <c r="K1" s="62"/>
      <c r="L1" s="62" t="s">
        <v>4</v>
      </c>
      <c r="M1" s="62"/>
    </row>
    <row r="2" spans="1:13" x14ac:dyDescent="0.2">
      <c r="A2">
        <v>180</v>
      </c>
      <c r="B2">
        <f>SIN(A2*PI()/180)</f>
        <v>1.22514845490862E-16</v>
      </c>
      <c r="C2">
        <f>B2*(Berechnung!B$5/2)</f>
        <v>1.470178145890344E-15</v>
      </c>
      <c r="D2">
        <f>COS(A2*PI()/180)</f>
        <v>-1</v>
      </c>
      <c r="E2">
        <f>D2*(Berechnung!B$5/2)</f>
        <v>-12</v>
      </c>
      <c r="F2" s="2" t="str">
        <f>IF(C2&gt;=(Berechnung!D$6/2),C2,IF(C2&lt;=(Berechnung!D$6/-2),C2," "))</f>
        <v xml:space="preserve"> </v>
      </c>
      <c r="G2" s="2">
        <f t="shared" ref="G2:G33" si="0">IF(F2=C2,F2,F$183)</f>
        <v>-7.0534230275096768</v>
      </c>
      <c r="H2" s="2">
        <f>IF(G2&lt;=Berechnung!$E$6/-2," ",G2)</f>
        <v>-7.0534230275096768</v>
      </c>
      <c r="I2" s="9">
        <f>IF(G2&lt;=Berechnung!$E$6/-2,H$183,G2)</f>
        <v>-7.0534230275096768</v>
      </c>
      <c r="J2" s="2">
        <f>IF(F2=C2,E2,0)</f>
        <v>0</v>
      </c>
      <c r="K2" s="2">
        <f t="shared" ref="K2:K33" si="1">IF(J2=E2,J2,J$183)</f>
        <v>-9.7082039324993712</v>
      </c>
      <c r="L2" s="2">
        <f>IF(G2&lt;=Berechnung!$E$6/-2," ",K2)</f>
        <v>-9.7082039324993712</v>
      </c>
      <c r="M2" s="9">
        <f>IF(G2&lt;=Berechnung!$E$6/-2,L$183,K2)</f>
        <v>-9.7082039324993712</v>
      </c>
    </row>
    <row r="3" spans="1:13" x14ac:dyDescent="0.2">
      <c r="A3">
        <f>A2+0.5</f>
        <v>180.5</v>
      </c>
      <c r="B3">
        <f>SIN(A3*PI()/180)</f>
        <v>-8.7265354983737126E-3</v>
      </c>
      <c r="C3">
        <f>B3*(Berechnung!B$5/2)</f>
        <v>-0.10471842598048456</v>
      </c>
      <c r="D3">
        <f>COS(A3*PI()/180)</f>
        <v>-0.99996192306417131</v>
      </c>
      <c r="E3">
        <f>D3*(Berechnung!B$5/2)</f>
        <v>-11.999543076770056</v>
      </c>
      <c r="F3" s="2" t="str">
        <f>IF(C3&gt;=(Berechnung!D$6/2),C3,IF(C3&lt;=(Berechnung!D$6/-2),C3," "))</f>
        <v xml:space="preserve"> </v>
      </c>
      <c r="G3" s="2">
        <f t="shared" si="0"/>
        <v>-7.0534230275096768</v>
      </c>
      <c r="H3" s="2">
        <f>IF(G3&lt;=Berechnung!$E$6/-2," ",G3)</f>
        <v>-7.0534230275096768</v>
      </c>
      <c r="I3" s="9">
        <f>IF(G3&lt;=Berechnung!$E$6/-2,H$183,G3)</f>
        <v>-7.0534230275096768</v>
      </c>
      <c r="J3" s="2">
        <f t="shared" ref="J3:J66" si="2">IF(F3=C3,E3,0)</f>
        <v>0</v>
      </c>
      <c r="K3" s="2">
        <f t="shared" si="1"/>
        <v>-9.7082039324993712</v>
      </c>
      <c r="L3" s="2">
        <f>IF(G3&lt;=Berechnung!$E$6/-2," ",K3)</f>
        <v>-9.7082039324993712</v>
      </c>
      <c r="M3" s="9">
        <f>IF(G3&lt;=Berechnung!$E$6/-2,L$183,K3)</f>
        <v>-9.7082039324993712</v>
      </c>
    </row>
    <row r="4" spans="1:13" x14ac:dyDescent="0.2">
      <c r="A4">
        <f t="shared" ref="A4:A67" si="3">A3+0.5</f>
        <v>181</v>
      </c>
      <c r="B4">
        <f>SIN(A4*PI()/180)</f>
        <v>-1.7452406437283192E-2</v>
      </c>
      <c r="C4">
        <f>B4*(Berechnung!B$5/2)</f>
        <v>-0.20942887724739831</v>
      </c>
      <c r="D4">
        <f t="shared" ref="D4:D67" si="4">COS(A4*PI()/180)</f>
        <v>-0.99984769515639127</v>
      </c>
      <c r="E4">
        <f>D4*(Berechnung!B$5/2)</f>
        <v>-11.998172341876696</v>
      </c>
      <c r="F4" s="2" t="str">
        <f>IF(C4&gt;=(Berechnung!D$6/2),C4,IF(C4&lt;=(Berechnung!D$6/-2),C4," "))</f>
        <v xml:space="preserve"> </v>
      </c>
      <c r="G4" s="2">
        <f t="shared" si="0"/>
        <v>-7.0534230275096768</v>
      </c>
      <c r="H4" s="2">
        <f>IF(G4&lt;=Berechnung!$E$6/-2," ",G4)</f>
        <v>-7.0534230275096768</v>
      </c>
      <c r="I4" s="9">
        <f>IF(G4&lt;=Berechnung!$E$6/-2,H$183,G4)</f>
        <v>-7.0534230275096768</v>
      </c>
      <c r="J4" s="2">
        <f t="shared" si="2"/>
        <v>0</v>
      </c>
      <c r="K4" s="2">
        <f t="shared" si="1"/>
        <v>-9.7082039324993712</v>
      </c>
      <c r="L4" s="2">
        <f>IF(G4&lt;=Berechnung!$E$6/-2," ",K4)</f>
        <v>-9.7082039324993712</v>
      </c>
      <c r="M4" s="9">
        <f>IF(G4&lt;=Berechnung!$E$6/-2,L$183,K4)</f>
        <v>-9.7082039324993712</v>
      </c>
    </row>
    <row r="5" spans="1:13" x14ac:dyDescent="0.2">
      <c r="A5">
        <f t="shared" si="3"/>
        <v>181.5</v>
      </c>
      <c r="B5">
        <f>SIN(A5*PI()/180)</f>
        <v>-2.6176948307873177E-2</v>
      </c>
      <c r="C5">
        <f>B5*(Berechnung!B$5/2)</f>
        <v>-0.31412337969447812</v>
      </c>
      <c r="D5">
        <f t="shared" si="4"/>
        <v>-0.99965732497555726</v>
      </c>
      <c r="E5">
        <f>D5*(Berechnung!B$5/2)</f>
        <v>-11.995887899706688</v>
      </c>
      <c r="F5" s="2" t="str">
        <f>IF(C5&gt;=(Berechnung!D$6/2),C5,IF(C5&lt;=(Berechnung!D$6/-2),C5," "))</f>
        <v xml:space="preserve"> </v>
      </c>
      <c r="G5" s="2">
        <f t="shared" si="0"/>
        <v>-7.0534230275096768</v>
      </c>
      <c r="H5" s="2">
        <f>IF(G5&lt;=Berechnung!$E$6/-2," ",G5)</f>
        <v>-7.0534230275096768</v>
      </c>
      <c r="I5" s="9">
        <f>IF(G5&lt;=Berechnung!$E$6/-2,H$183,G5)</f>
        <v>-7.0534230275096768</v>
      </c>
      <c r="J5" s="2">
        <f t="shared" si="2"/>
        <v>0</v>
      </c>
      <c r="K5" s="2">
        <f t="shared" si="1"/>
        <v>-9.7082039324993712</v>
      </c>
      <c r="L5" s="2">
        <f>IF(G5&lt;=Berechnung!$E$6/-2," ",K5)</f>
        <v>-9.7082039324993712</v>
      </c>
      <c r="M5" s="9">
        <f>IF(G5&lt;=Berechnung!$E$6/-2,L$183,K5)</f>
        <v>-9.7082039324993712</v>
      </c>
    </row>
    <row r="6" spans="1:13" x14ac:dyDescent="0.2">
      <c r="A6">
        <f t="shared" si="3"/>
        <v>182</v>
      </c>
      <c r="B6">
        <f t="shared" ref="B6:B69" si="5">SIN(A6*PI()/180)</f>
        <v>-3.48994967025009E-2</v>
      </c>
      <c r="C6">
        <f>B6*(Berechnung!B$5/2)</f>
        <v>-0.41879396043001083</v>
      </c>
      <c r="D6">
        <f t="shared" si="4"/>
        <v>-0.99939082701909576</v>
      </c>
      <c r="E6">
        <f>D6*(Berechnung!B$5/2)</f>
        <v>-11.992689924229149</v>
      </c>
      <c r="F6" s="2" t="str">
        <f>IF(C6&gt;=(Berechnung!D$6/2),C6,IF(C6&lt;=(Berechnung!D$6/-2),C6," "))</f>
        <v xml:space="preserve"> </v>
      </c>
      <c r="G6" s="2">
        <f t="shared" si="0"/>
        <v>-7.0534230275096768</v>
      </c>
      <c r="H6" s="2">
        <f>IF(G6&lt;=Berechnung!$E$6/-2," ",G6)</f>
        <v>-7.0534230275096768</v>
      </c>
      <c r="I6" s="9">
        <f>IF(G6&lt;=Berechnung!$E$6/-2,H$183,G6)</f>
        <v>-7.0534230275096768</v>
      </c>
      <c r="J6" s="2">
        <f t="shared" si="2"/>
        <v>0</v>
      </c>
      <c r="K6" s="2">
        <f t="shared" si="1"/>
        <v>-9.7082039324993712</v>
      </c>
      <c r="L6" s="2">
        <f>IF(G6&lt;=Berechnung!$E$6/-2," ",K6)</f>
        <v>-9.7082039324993712</v>
      </c>
      <c r="M6" s="9">
        <f>IF(G6&lt;=Berechnung!$E$6/-2,L$183,K6)</f>
        <v>-9.7082039324993712</v>
      </c>
    </row>
    <row r="7" spans="1:13" x14ac:dyDescent="0.2">
      <c r="A7">
        <f t="shared" si="3"/>
        <v>182.5</v>
      </c>
      <c r="B7">
        <f t="shared" si="5"/>
        <v>-4.3619387365336271E-2</v>
      </c>
      <c r="C7">
        <f>B7*(Berechnung!B$5/2)</f>
        <v>-0.52343264838403525</v>
      </c>
      <c r="D7">
        <f t="shared" si="4"/>
        <v>-0.9990482215818578</v>
      </c>
      <c r="E7">
        <f>D7*(Berechnung!B$5/2)</f>
        <v>-11.988578658982293</v>
      </c>
      <c r="F7" s="2" t="str">
        <f>IF(C7&gt;=(Berechnung!D$6/2),C7,IF(C7&lt;=(Berechnung!D$6/-2),C7," "))</f>
        <v xml:space="preserve"> </v>
      </c>
      <c r="G7" s="2">
        <f t="shared" si="0"/>
        <v>-7.0534230275096768</v>
      </c>
      <c r="H7" s="2">
        <f>IF(G7&lt;=Berechnung!$E$6/-2," ",G7)</f>
        <v>-7.0534230275096768</v>
      </c>
      <c r="I7" s="9">
        <f>IF(G7&lt;=Berechnung!$E$6/-2,H$183,G7)</f>
        <v>-7.0534230275096768</v>
      </c>
      <c r="J7" s="2">
        <f t="shared" si="2"/>
        <v>0</v>
      </c>
      <c r="K7" s="2">
        <f t="shared" si="1"/>
        <v>-9.7082039324993712</v>
      </c>
      <c r="L7" s="2">
        <f>IF(G7&lt;=Berechnung!$E$6/-2," ",K7)</f>
        <v>-9.7082039324993712</v>
      </c>
      <c r="M7" s="9">
        <f>IF(G7&lt;=Berechnung!$E$6/-2,L$183,K7)</f>
        <v>-9.7082039324993712</v>
      </c>
    </row>
    <row r="8" spans="1:13" x14ac:dyDescent="0.2">
      <c r="A8">
        <f t="shared" si="3"/>
        <v>183</v>
      </c>
      <c r="B8">
        <f t="shared" si="5"/>
        <v>-5.2335956242943557E-2</v>
      </c>
      <c r="C8">
        <f>B8*(Berechnung!B$5/2)</f>
        <v>-0.62803147491532263</v>
      </c>
      <c r="D8">
        <f t="shared" si="4"/>
        <v>-0.99862953475457383</v>
      </c>
      <c r="E8">
        <f>D8*(Berechnung!B$5/2)</f>
        <v>-11.983554417054886</v>
      </c>
      <c r="F8" s="2" t="str">
        <f>IF(C8&gt;=(Berechnung!D$6/2),C8,IF(C8&lt;=(Berechnung!D$6/-2),C8," "))</f>
        <v xml:space="preserve"> </v>
      </c>
      <c r="G8" s="2">
        <f t="shared" si="0"/>
        <v>-7.0534230275096768</v>
      </c>
      <c r="H8" s="2">
        <f>IF(G8&lt;=Berechnung!$E$6/-2," ",G8)</f>
        <v>-7.0534230275096768</v>
      </c>
      <c r="I8" s="9">
        <f>IF(G8&lt;=Berechnung!$E$6/-2,H$183,G8)</f>
        <v>-7.0534230275096768</v>
      </c>
      <c r="J8" s="2">
        <f t="shared" si="2"/>
        <v>0</v>
      </c>
      <c r="K8" s="2">
        <f t="shared" si="1"/>
        <v>-9.7082039324993712</v>
      </c>
      <c r="L8" s="2">
        <f>IF(G8&lt;=Berechnung!$E$6/-2," ",K8)</f>
        <v>-9.7082039324993712</v>
      </c>
      <c r="M8" s="9">
        <f>IF(G8&lt;=Berechnung!$E$6/-2,L$183,K8)</f>
        <v>-9.7082039324993712</v>
      </c>
    </row>
    <row r="9" spans="1:13" x14ac:dyDescent="0.2">
      <c r="A9">
        <f t="shared" si="3"/>
        <v>183.5</v>
      </c>
      <c r="B9">
        <f t="shared" si="5"/>
        <v>-6.1048539534856942E-2</v>
      </c>
      <c r="C9">
        <f>B9*(Berechnung!B$5/2)</f>
        <v>-0.73258247441828328</v>
      </c>
      <c r="D9">
        <f t="shared" si="4"/>
        <v>-0.99813479842186692</v>
      </c>
      <c r="E9">
        <f>D9*(Berechnung!B$5/2)</f>
        <v>-11.977617581062404</v>
      </c>
      <c r="F9" s="2" t="str">
        <f>IF(C9&gt;=(Berechnung!D$6/2),C9,IF(C9&lt;=(Berechnung!D$6/-2),C9," "))</f>
        <v xml:space="preserve"> </v>
      </c>
      <c r="G9" s="2">
        <f t="shared" si="0"/>
        <v>-7.0534230275096768</v>
      </c>
      <c r="H9" s="2">
        <f>IF(G9&lt;=Berechnung!$E$6/-2," ",G9)</f>
        <v>-7.0534230275096768</v>
      </c>
      <c r="I9" s="9">
        <f>IF(G9&lt;=Berechnung!$E$6/-2,H$183,G9)</f>
        <v>-7.0534230275096768</v>
      </c>
      <c r="J9" s="2">
        <f t="shared" si="2"/>
        <v>0</v>
      </c>
      <c r="K9" s="2">
        <f t="shared" si="1"/>
        <v>-9.7082039324993712</v>
      </c>
      <c r="L9" s="2">
        <f>IF(G9&lt;=Berechnung!$E$6/-2," ",K9)</f>
        <v>-9.7082039324993712</v>
      </c>
      <c r="M9" s="9">
        <f>IF(G9&lt;=Berechnung!$E$6/-2,L$183,K9)</f>
        <v>-9.7082039324993712</v>
      </c>
    </row>
    <row r="10" spans="1:13" x14ac:dyDescent="0.2">
      <c r="A10">
        <f t="shared" si="3"/>
        <v>184</v>
      </c>
      <c r="B10">
        <f t="shared" si="5"/>
        <v>-6.9756473744124831E-2</v>
      </c>
      <c r="C10">
        <f>B10*(Berechnung!B$5/2)</f>
        <v>-0.83707768492949797</v>
      </c>
      <c r="D10">
        <f t="shared" si="4"/>
        <v>-0.99756405025982431</v>
      </c>
      <c r="E10">
        <f>D10*(Berechnung!B$5/2)</f>
        <v>-11.970768603117891</v>
      </c>
      <c r="F10" s="2" t="str">
        <f>IF(C10&gt;=(Berechnung!D$6/2),C10,IF(C10&lt;=(Berechnung!D$6/-2),C10," "))</f>
        <v xml:space="preserve"> </v>
      </c>
      <c r="G10" s="2">
        <f t="shared" si="0"/>
        <v>-7.0534230275096768</v>
      </c>
      <c r="H10" s="2">
        <f>IF(G10&lt;=Berechnung!$E$6/-2," ",G10)</f>
        <v>-7.0534230275096768</v>
      </c>
      <c r="I10" s="9">
        <f>IF(G10&lt;=Berechnung!$E$6/-2,H$183,G10)</f>
        <v>-7.0534230275096768</v>
      </c>
      <c r="J10" s="2">
        <f t="shared" si="2"/>
        <v>0</v>
      </c>
      <c r="K10" s="2">
        <f t="shared" si="1"/>
        <v>-9.7082039324993712</v>
      </c>
      <c r="L10" s="2">
        <f>IF(G10&lt;=Berechnung!$E$6/-2," ",K10)</f>
        <v>-9.7082039324993712</v>
      </c>
      <c r="M10" s="9">
        <f>IF(G10&lt;=Berechnung!$E$6/-2,L$183,K10)</f>
        <v>-9.7082039324993712</v>
      </c>
    </row>
    <row r="11" spans="1:13" x14ac:dyDescent="0.2">
      <c r="A11">
        <f t="shared" si="3"/>
        <v>184.5</v>
      </c>
      <c r="B11">
        <f t="shared" si="5"/>
        <v>-7.8459095727844819E-2</v>
      </c>
      <c r="C11">
        <f>B11*(Berechnung!B$5/2)</f>
        <v>-0.94150914873413782</v>
      </c>
      <c r="D11">
        <f t="shared" si="4"/>
        <v>-0.99691733373312796</v>
      </c>
      <c r="E11">
        <f>D11*(Berechnung!B$5/2)</f>
        <v>-11.963008004797535</v>
      </c>
      <c r="F11" s="2" t="str">
        <f>IF(C11&gt;=(Berechnung!D$6/2),C11,IF(C11&lt;=(Berechnung!D$6/-2),C11," "))</f>
        <v xml:space="preserve"> </v>
      </c>
      <c r="G11" s="2">
        <f t="shared" si="0"/>
        <v>-7.0534230275096768</v>
      </c>
      <c r="H11" s="2">
        <f>IF(G11&lt;=Berechnung!$E$6/-2," ",G11)</f>
        <v>-7.0534230275096768</v>
      </c>
      <c r="I11" s="9">
        <f>IF(G11&lt;=Berechnung!$E$6/-2,H$183,G11)</f>
        <v>-7.0534230275096768</v>
      </c>
      <c r="J11" s="2">
        <f t="shared" si="2"/>
        <v>0</v>
      </c>
      <c r="K11" s="2">
        <f t="shared" si="1"/>
        <v>-9.7082039324993712</v>
      </c>
      <c r="L11" s="2">
        <f>IF(G11&lt;=Berechnung!$E$6/-2," ",K11)</f>
        <v>-9.7082039324993712</v>
      </c>
      <c r="M11" s="9">
        <f>IF(G11&lt;=Berechnung!$E$6/-2,L$183,K11)</f>
        <v>-9.7082039324993712</v>
      </c>
    </row>
    <row r="12" spans="1:13" x14ac:dyDescent="0.2">
      <c r="A12">
        <f t="shared" si="3"/>
        <v>185</v>
      </c>
      <c r="B12">
        <f t="shared" si="5"/>
        <v>-8.7155742747657944E-2</v>
      </c>
      <c r="C12">
        <f>B12*(Berechnung!B$5/2)</f>
        <v>-1.0458689129718954</v>
      </c>
      <c r="D12">
        <f t="shared" si="4"/>
        <v>-0.99619469809174555</v>
      </c>
      <c r="E12">
        <f>D12*(Berechnung!B$5/2)</f>
        <v>-11.954336377100947</v>
      </c>
      <c r="F12" s="2" t="str">
        <f>IF(C12&gt;=(Berechnung!D$6/2),C12,IF(C12&lt;=(Berechnung!D$6/-2),C12," "))</f>
        <v xml:space="preserve"> </v>
      </c>
      <c r="G12" s="2">
        <f t="shared" si="0"/>
        <v>-7.0534230275096768</v>
      </c>
      <c r="H12" s="2">
        <f>IF(G12&lt;=Berechnung!$E$6/-2," ",G12)</f>
        <v>-7.0534230275096768</v>
      </c>
      <c r="I12" s="9">
        <f>IF(G12&lt;=Berechnung!$E$6/-2,H$183,G12)</f>
        <v>-7.0534230275096768</v>
      </c>
      <c r="J12" s="2">
        <f t="shared" si="2"/>
        <v>0</v>
      </c>
      <c r="K12" s="2">
        <f t="shared" si="1"/>
        <v>-9.7082039324993712</v>
      </c>
      <c r="L12" s="2">
        <f>IF(G12&lt;=Berechnung!$E$6/-2," ",K12)</f>
        <v>-9.7082039324993712</v>
      </c>
      <c r="M12" s="9">
        <f>IF(G12&lt;=Berechnung!$E$6/-2,L$183,K12)</f>
        <v>-9.7082039324993712</v>
      </c>
    </row>
    <row r="13" spans="1:13" x14ac:dyDescent="0.2">
      <c r="A13">
        <f t="shared" si="3"/>
        <v>185.5</v>
      </c>
      <c r="B13">
        <f t="shared" si="5"/>
        <v>-9.5845752520224106E-2</v>
      </c>
      <c r="C13">
        <f>B13*(Berechnung!B$5/2)</f>
        <v>-1.1501490302426893</v>
      </c>
      <c r="D13">
        <f t="shared" si="4"/>
        <v>-0.99539619836717874</v>
      </c>
      <c r="E13">
        <f>D13*(Berechnung!B$5/2)</f>
        <v>-11.944754380406145</v>
      </c>
      <c r="F13" s="2" t="str">
        <f>IF(C13&gt;=(Berechnung!D$6/2),C13,IF(C13&lt;=(Berechnung!D$6/-2),C13," "))</f>
        <v xml:space="preserve"> </v>
      </c>
      <c r="G13" s="2">
        <f t="shared" si="0"/>
        <v>-7.0534230275096768</v>
      </c>
      <c r="H13" s="2">
        <f>IF(G13&lt;=Berechnung!$E$6/-2," ",G13)</f>
        <v>-7.0534230275096768</v>
      </c>
      <c r="I13" s="9">
        <f>IF(G13&lt;=Berechnung!$E$6/-2,H$183,G13)</f>
        <v>-7.0534230275096768</v>
      </c>
      <c r="J13" s="2">
        <f t="shared" si="2"/>
        <v>0</v>
      </c>
      <c r="K13" s="2">
        <f t="shared" si="1"/>
        <v>-9.7082039324993712</v>
      </c>
      <c r="L13" s="2">
        <f>IF(G13&lt;=Berechnung!$E$6/-2," ",K13)</f>
        <v>-9.7082039324993712</v>
      </c>
      <c r="M13" s="9">
        <f>IF(G13&lt;=Berechnung!$E$6/-2,L$183,K13)</f>
        <v>-9.7082039324993712</v>
      </c>
    </row>
    <row r="14" spans="1:13" x14ac:dyDescent="0.2">
      <c r="A14">
        <f t="shared" si="3"/>
        <v>186</v>
      </c>
      <c r="B14">
        <f t="shared" si="5"/>
        <v>-0.10452846326765305</v>
      </c>
      <c r="C14">
        <f>B14*(Berechnung!B$5/2)</f>
        <v>-1.2543415592118365</v>
      </c>
      <c r="D14">
        <f t="shared" si="4"/>
        <v>-0.9945218953682734</v>
      </c>
      <c r="E14">
        <f>D14*(Berechnung!B$5/2)</f>
        <v>-11.93426274441928</v>
      </c>
      <c r="F14" s="2" t="str">
        <f>IF(C14&gt;=(Berechnung!D$6/2),C14,IF(C14&lt;=(Berechnung!D$6/-2),C14," "))</f>
        <v xml:space="preserve"> </v>
      </c>
      <c r="G14" s="2">
        <f t="shared" si="0"/>
        <v>-7.0534230275096768</v>
      </c>
      <c r="H14" s="2">
        <f>IF(G14&lt;=Berechnung!$E$6/-2," ",G14)</f>
        <v>-7.0534230275096768</v>
      </c>
      <c r="I14" s="9">
        <f>IF(G14&lt;=Berechnung!$E$6/-2,H$183,G14)</f>
        <v>-7.0534230275096768</v>
      </c>
      <c r="J14" s="2">
        <f t="shared" si="2"/>
        <v>0</v>
      </c>
      <c r="K14" s="2">
        <f t="shared" si="1"/>
        <v>-9.7082039324993712</v>
      </c>
      <c r="L14" s="2">
        <f>IF(G14&lt;=Berechnung!$E$6/-2," ",K14)</f>
        <v>-9.7082039324993712</v>
      </c>
      <c r="M14" s="9">
        <f>IF(G14&lt;=Berechnung!$E$6/-2,L$183,K14)</f>
        <v>-9.7082039324993712</v>
      </c>
    </row>
    <row r="15" spans="1:13" x14ac:dyDescent="0.2">
      <c r="A15">
        <f t="shared" si="3"/>
        <v>186.5</v>
      </c>
      <c r="B15">
        <f t="shared" si="5"/>
        <v>-0.11320321376790664</v>
      </c>
      <c r="C15">
        <f>B15*(Berechnung!B$5/2)</f>
        <v>-1.3584385652148796</v>
      </c>
      <c r="D15">
        <f t="shared" si="4"/>
        <v>-0.99357185567658746</v>
      </c>
      <c r="E15">
        <f>D15*(Berechnung!B$5/2)</f>
        <v>-11.922862268119049</v>
      </c>
      <c r="F15" s="2" t="str">
        <f>IF(C15&gt;=(Berechnung!D$6/2),C15,IF(C15&lt;=(Berechnung!D$6/-2),C15," "))</f>
        <v xml:space="preserve"> </v>
      </c>
      <c r="G15" s="2">
        <f t="shared" si="0"/>
        <v>-7.0534230275096768</v>
      </c>
      <c r="H15" s="2">
        <f>IF(G15&lt;=Berechnung!$E$6/-2," ",G15)</f>
        <v>-7.0534230275096768</v>
      </c>
      <c r="I15" s="9">
        <f>IF(G15&lt;=Berechnung!$E$6/-2,H$183,G15)</f>
        <v>-7.0534230275096768</v>
      </c>
      <c r="J15" s="2">
        <f t="shared" si="2"/>
        <v>0</v>
      </c>
      <c r="K15" s="2">
        <f t="shared" si="1"/>
        <v>-9.7082039324993712</v>
      </c>
      <c r="L15" s="2">
        <f>IF(G15&lt;=Berechnung!$E$6/-2," ",K15)</f>
        <v>-9.7082039324993712</v>
      </c>
      <c r="M15" s="9">
        <f>IF(G15&lt;=Berechnung!$E$6/-2,L$183,K15)</f>
        <v>-9.7082039324993712</v>
      </c>
    </row>
    <row r="16" spans="1:13" x14ac:dyDescent="0.2">
      <c r="A16">
        <f t="shared" si="3"/>
        <v>187</v>
      </c>
      <c r="B16">
        <f t="shared" si="5"/>
        <v>-0.12186934340514774</v>
      </c>
      <c r="C16">
        <f>B16*(Berechnung!B$5/2)</f>
        <v>-1.4624321208617728</v>
      </c>
      <c r="D16">
        <f t="shared" si="4"/>
        <v>-0.99254615164132198</v>
      </c>
      <c r="E16">
        <f>D16*(Berechnung!B$5/2)</f>
        <v>-11.910553819695863</v>
      </c>
      <c r="F16" s="2" t="str">
        <f>IF(C16&gt;=(Berechnung!D$6/2),C16,IF(C16&lt;=(Berechnung!D$6/-2),C16," "))</f>
        <v xml:space="preserve"> </v>
      </c>
      <c r="G16" s="2">
        <f t="shared" si="0"/>
        <v>-7.0534230275096768</v>
      </c>
      <c r="H16" s="2">
        <f>IF(G16&lt;=Berechnung!$E$6/-2," ",G16)</f>
        <v>-7.0534230275096768</v>
      </c>
      <c r="I16" s="9">
        <f>IF(G16&lt;=Berechnung!$E$6/-2,H$183,G16)</f>
        <v>-7.0534230275096768</v>
      </c>
      <c r="J16" s="2">
        <f t="shared" si="2"/>
        <v>0</v>
      </c>
      <c r="K16" s="2">
        <f t="shared" si="1"/>
        <v>-9.7082039324993712</v>
      </c>
      <c r="L16" s="2">
        <f>IF(G16&lt;=Berechnung!$E$6/-2," ",K16)</f>
        <v>-9.7082039324993712</v>
      </c>
      <c r="M16" s="9">
        <f>IF(G16&lt;=Berechnung!$E$6/-2,L$183,K16)</f>
        <v>-9.7082039324993712</v>
      </c>
    </row>
    <row r="17" spans="1:13" x14ac:dyDescent="0.2">
      <c r="A17">
        <f t="shared" si="3"/>
        <v>187.5</v>
      </c>
      <c r="B17">
        <f t="shared" si="5"/>
        <v>-0.13052619222005132</v>
      </c>
      <c r="C17">
        <f>B17*(Berechnung!B$5/2)</f>
        <v>-1.5663143066406158</v>
      </c>
      <c r="D17">
        <f t="shared" si="4"/>
        <v>-0.99144486137381049</v>
      </c>
      <c r="E17">
        <f>D17*(Berechnung!B$5/2)</f>
        <v>-11.897338336485726</v>
      </c>
      <c r="F17" s="2" t="str">
        <f>IF(C17&gt;=(Berechnung!D$6/2),C17,IF(C17&lt;=(Berechnung!D$6/-2),C17," "))</f>
        <v xml:space="preserve"> </v>
      </c>
      <c r="G17" s="2">
        <f t="shared" si="0"/>
        <v>-7.0534230275096768</v>
      </c>
      <c r="H17" s="2">
        <f>IF(G17&lt;=Berechnung!$E$6/-2," ",G17)</f>
        <v>-7.0534230275096768</v>
      </c>
      <c r="I17" s="9">
        <f>IF(G17&lt;=Berechnung!$E$6/-2,H$183,G17)</f>
        <v>-7.0534230275096768</v>
      </c>
      <c r="J17" s="2">
        <f t="shared" si="2"/>
        <v>0</v>
      </c>
      <c r="K17" s="2">
        <f t="shared" si="1"/>
        <v>-9.7082039324993712</v>
      </c>
      <c r="L17" s="2">
        <f>IF(G17&lt;=Berechnung!$E$6/-2," ",K17)</f>
        <v>-9.7082039324993712</v>
      </c>
      <c r="M17" s="9">
        <f>IF(G17&lt;=Berechnung!$E$6/-2,L$183,K17)</f>
        <v>-9.7082039324993712</v>
      </c>
    </row>
    <row r="18" spans="1:13" x14ac:dyDescent="0.2">
      <c r="A18">
        <f t="shared" si="3"/>
        <v>188</v>
      </c>
      <c r="B18">
        <f t="shared" si="5"/>
        <v>-0.13917310096006552</v>
      </c>
      <c r="C18">
        <f>B18*(Berechnung!B$5/2)</f>
        <v>-1.6700772115207863</v>
      </c>
      <c r="D18">
        <f t="shared" si="4"/>
        <v>-0.99026806874157025</v>
      </c>
      <c r="E18">
        <f>D18*(Berechnung!B$5/2)</f>
        <v>-11.883216824898843</v>
      </c>
      <c r="F18" s="2" t="str">
        <f>IF(C18&gt;=(Berechnung!D$6/2),C18,IF(C18&lt;=(Berechnung!D$6/-2),C18," "))</f>
        <v xml:space="preserve"> </v>
      </c>
      <c r="G18" s="2">
        <f t="shared" si="0"/>
        <v>-7.0534230275096768</v>
      </c>
      <c r="H18" s="2">
        <f>IF(G18&lt;=Berechnung!$E$6/-2," ",G18)</f>
        <v>-7.0534230275096768</v>
      </c>
      <c r="I18" s="9">
        <f>IF(G18&lt;=Berechnung!$E$6/-2,H$183,G18)</f>
        <v>-7.0534230275096768</v>
      </c>
      <c r="J18" s="2">
        <f t="shared" si="2"/>
        <v>0</v>
      </c>
      <c r="K18" s="2">
        <f t="shared" si="1"/>
        <v>-9.7082039324993712</v>
      </c>
      <c r="L18" s="2">
        <f>IF(G18&lt;=Berechnung!$E$6/-2," ",K18)</f>
        <v>-9.7082039324993712</v>
      </c>
      <c r="M18" s="9">
        <f>IF(G18&lt;=Berechnung!$E$6/-2,L$183,K18)</f>
        <v>-9.7082039324993712</v>
      </c>
    </row>
    <row r="19" spans="1:13" x14ac:dyDescent="0.2">
      <c r="A19">
        <f t="shared" si="3"/>
        <v>188.5</v>
      </c>
      <c r="B19">
        <f t="shared" si="5"/>
        <v>-0.1478094111296106</v>
      </c>
      <c r="C19">
        <f>B19*(Berechnung!B$5/2)</f>
        <v>-1.7737129335553272</v>
      </c>
      <c r="D19">
        <f t="shared" si="4"/>
        <v>-0.98901586336191682</v>
      </c>
      <c r="E19">
        <f>D19*(Berechnung!B$5/2)</f>
        <v>-11.868190360343002</v>
      </c>
      <c r="F19" s="2" t="str">
        <f>IF(C19&gt;=(Berechnung!D$6/2),C19,IF(C19&lt;=(Berechnung!D$6/-2),C19," "))</f>
        <v xml:space="preserve"> </v>
      </c>
      <c r="G19" s="2">
        <f t="shared" si="0"/>
        <v>-7.0534230275096768</v>
      </c>
      <c r="H19" s="2">
        <f>IF(G19&lt;=Berechnung!$E$6/-2," ",G19)</f>
        <v>-7.0534230275096768</v>
      </c>
      <c r="I19" s="9">
        <f>IF(G19&lt;=Berechnung!$E$6/-2,H$183,G19)</f>
        <v>-7.0534230275096768</v>
      </c>
      <c r="J19" s="2">
        <f t="shared" si="2"/>
        <v>0</v>
      </c>
      <c r="K19" s="2">
        <f t="shared" si="1"/>
        <v>-9.7082039324993712</v>
      </c>
      <c r="L19" s="2">
        <f>IF(G19&lt;=Berechnung!$E$6/-2," ",K19)</f>
        <v>-9.7082039324993712</v>
      </c>
      <c r="M19" s="9">
        <f>IF(G19&lt;=Berechnung!$E$6/-2,L$183,K19)</f>
        <v>-9.7082039324993712</v>
      </c>
    </row>
    <row r="20" spans="1:13" x14ac:dyDescent="0.2">
      <c r="A20">
        <f t="shared" si="3"/>
        <v>189</v>
      </c>
      <c r="B20">
        <f t="shared" si="5"/>
        <v>-0.15643446504023073</v>
      </c>
      <c r="C20">
        <f>B20*(Berechnung!B$5/2)</f>
        <v>-1.8772135804827688</v>
      </c>
      <c r="D20">
        <f t="shared" si="4"/>
        <v>-0.98768834059513777</v>
      </c>
      <c r="E20">
        <f>D20*(Berechnung!B$5/2)</f>
        <v>-11.852260087141653</v>
      </c>
      <c r="F20" s="2" t="str">
        <f>IF(C20&gt;=(Berechnung!D$6/2),C20,IF(C20&lt;=(Berechnung!D$6/-2),C20," "))</f>
        <v xml:space="preserve"> </v>
      </c>
      <c r="G20" s="2">
        <f t="shared" si="0"/>
        <v>-7.0534230275096768</v>
      </c>
      <c r="H20" s="2">
        <f>IF(G20&lt;=Berechnung!$E$6/-2," ",G20)</f>
        <v>-7.0534230275096768</v>
      </c>
      <c r="I20" s="9">
        <f>IF(G20&lt;=Berechnung!$E$6/-2,H$183,G20)</f>
        <v>-7.0534230275096768</v>
      </c>
      <c r="J20" s="2">
        <f t="shared" si="2"/>
        <v>0</v>
      </c>
      <c r="K20" s="2">
        <f t="shared" si="1"/>
        <v>-9.7082039324993712</v>
      </c>
      <c r="L20" s="2">
        <f>IF(G20&lt;=Berechnung!$E$6/-2," ",K20)</f>
        <v>-9.7082039324993712</v>
      </c>
      <c r="M20" s="9">
        <f>IF(G20&lt;=Berechnung!$E$6/-2,L$183,K20)</f>
        <v>-9.7082039324993712</v>
      </c>
    </row>
    <row r="21" spans="1:13" x14ac:dyDescent="0.2">
      <c r="A21">
        <f t="shared" si="3"/>
        <v>189.5</v>
      </c>
      <c r="B21">
        <f t="shared" si="5"/>
        <v>-0.16504760586067743</v>
      </c>
      <c r="C21">
        <f>B21*(Berechnung!B$5/2)</f>
        <v>-1.9805712703281291</v>
      </c>
      <c r="D21">
        <f t="shared" si="4"/>
        <v>-0.98628560153723144</v>
      </c>
      <c r="E21">
        <f>D21*(Berechnung!B$5/2)</f>
        <v>-11.835427218446778</v>
      </c>
      <c r="F21" s="2" t="str">
        <f>IF(C21&gt;=(Berechnung!D$6/2),C21,IF(C21&lt;=(Berechnung!D$6/-2),C21," "))</f>
        <v xml:space="preserve"> </v>
      </c>
      <c r="G21" s="2">
        <f t="shared" si="0"/>
        <v>-7.0534230275096768</v>
      </c>
      <c r="H21" s="2">
        <f>IF(G21&lt;=Berechnung!$E$6/-2," ",G21)</f>
        <v>-7.0534230275096768</v>
      </c>
      <c r="I21" s="9">
        <f>IF(G21&lt;=Berechnung!$E$6/-2,H$183,G21)</f>
        <v>-7.0534230275096768</v>
      </c>
      <c r="J21" s="2">
        <f t="shared" si="2"/>
        <v>0</v>
      </c>
      <c r="K21" s="2">
        <f t="shared" si="1"/>
        <v>-9.7082039324993712</v>
      </c>
      <c r="L21" s="2">
        <f>IF(G21&lt;=Berechnung!$E$6/-2," ",K21)</f>
        <v>-9.7082039324993712</v>
      </c>
      <c r="M21" s="9">
        <f>IF(G21&lt;=Berechnung!$E$6/-2,L$183,K21)</f>
        <v>-9.7082039324993712</v>
      </c>
    </row>
    <row r="22" spans="1:13" x14ac:dyDescent="0.2">
      <c r="A22">
        <f t="shared" si="3"/>
        <v>190</v>
      </c>
      <c r="B22">
        <f t="shared" si="5"/>
        <v>-0.17364817766693047</v>
      </c>
      <c r="C22">
        <f>B22*(Berechnung!B$5/2)</f>
        <v>-2.0837781320031654</v>
      </c>
      <c r="D22">
        <f t="shared" si="4"/>
        <v>-0.98480775301220802</v>
      </c>
      <c r="E22">
        <f>D22*(Berechnung!B$5/2)</f>
        <v>-11.817693036146496</v>
      </c>
      <c r="F22" s="2" t="str">
        <f>IF(C22&gt;=(Berechnung!D$6/2),C22,IF(C22&lt;=(Berechnung!D$6/-2),C22," "))</f>
        <v xml:space="preserve"> </v>
      </c>
      <c r="G22" s="2">
        <f t="shared" si="0"/>
        <v>-7.0534230275096768</v>
      </c>
      <c r="H22" s="2">
        <f>IF(G22&lt;=Berechnung!$E$6/-2," ",G22)</f>
        <v>-7.0534230275096768</v>
      </c>
      <c r="I22" s="9">
        <f>IF(G22&lt;=Berechnung!$E$6/-2,H$183,G22)</f>
        <v>-7.0534230275096768</v>
      </c>
      <c r="J22" s="2">
        <f t="shared" si="2"/>
        <v>0</v>
      </c>
      <c r="K22" s="2">
        <f t="shared" si="1"/>
        <v>-9.7082039324993712</v>
      </c>
      <c r="L22" s="2">
        <f>IF(G22&lt;=Berechnung!$E$6/-2," ",K22)</f>
        <v>-9.7082039324993712</v>
      </c>
      <c r="M22" s="9">
        <f>IF(G22&lt;=Berechnung!$E$6/-2,L$183,K22)</f>
        <v>-9.7082039324993712</v>
      </c>
    </row>
    <row r="23" spans="1:13" x14ac:dyDescent="0.2">
      <c r="A23">
        <f t="shared" si="3"/>
        <v>190.5</v>
      </c>
      <c r="B23">
        <f t="shared" si="5"/>
        <v>-0.18223552549214703</v>
      </c>
      <c r="C23">
        <f>B23*(Berechnung!B$5/2)</f>
        <v>-2.1868263059057642</v>
      </c>
      <c r="D23">
        <f t="shared" si="4"/>
        <v>-0.98325490756395462</v>
      </c>
      <c r="E23">
        <f>D23*(Berechnung!B$5/2)</f>
        <v>-11.799058890767455</v>
      </c>
      <c r="F23" s="2" t="str">
        <f>IF(C23&gt;=(Berechnung!D$6/2),C23,IF(C23&lt;=(Berechnung!D$6/-2),C23," "))</f>
        <v xml:space="preserve"> </v>
      </c>
      <c r="G23" s="2">
        <f t="shared" si="0"/>
        <v>-7.0534230275096768</v>
      </c>
      <c r="H23" s="2">
        <f>IF(G23&lt;=Berechnung!$E$6/-2," ",G23)</f>
        <v>-7.0534230275096768</v>
      </c>
      <c r="I23" s="9">
        <f>IF(G23&lt;=Berechnung!$E$6/-2,H$183,G23)</f>
        <v>-7.0534230275096768</v>
      </c>
      <c r="J23" s="2">
        <f t="shared" si="2"/>
        <v>0</v>
      </c>
      <c r="K23" s="2">
        <f t="shared" si="1"/>
        <v>-9.7082039324993712</v>
      </c>
      <c r="L23" s="2">
        <f>IF(G23&lt;=Berechnung!$E$6/-2," ",K23)</f>
        <v>-9.7082039324993712</v>
      </c>
      <c r="M23" s="9">
        <f>IF(G23&lt;=Berechnung!$E$6/-2,L$183,K23)</f>
        <v>-9.7082039324993712</v>
      </c>
    </row>
    <row r="24" spans="1:13" x14ac:dyDescent="0.2">
      <c r="A24">
        <f t="shared" si="3"/>
        <v>191</v>
      </c>
      <c r="B24">
        <f t="shared" si="5"/>
        <v>-0.19080899537654472</v>
      </c>
      <c r="C24">
        <f>B24*(Berechnung!B$5/2)</f>
        <v>-2.2897079445185367</v>
      </c>
      <c r="D24">
        <f t="shared" si="4"/>
        <v>-0.98162718344766398</v>
      </c>
      <c r="E24">
        <f>D24*(Berechnung!B$5/2)</f>
        <v>-11.779526201371969</v>
      </c>
      <c r="F24" s="2" t="str">
        <f>IF(C24&gt;=(Berechnung!D$6/2),C24,IF(C24&lt;=(Berechnung!D$6/-2),C24," "))</f>
        <v xml:space="preserve"> </v>
      </c>
      <c r="G24" s="2">
        <f t="shared" si="0"/>
        <v>-7.0534230275096768</v>
      </c>
      <c r="H24" s="2">
        <f>IF(G24&lt;=Berechnung!$E$6/-2," ",G24)</f>
        <v>-7.0534230275096768</v>
      </c>
      <c r="I24" s="9">
        <f>IF(G24&lt;=Berechnung!$E$6/-2,H$183,G24)</f>
        <v>-7.0534230275096768</v>
      </c>
      <c r="J24" s="2">
        <f t="shared" si="2"/>
        <v>0</v>
      </c>
      <c r="K24" s="2">
        <f t="shared" si="1"/>
        <v>-9.7082039324993712</v>
      </c>
      <c r="L24" s="2">
        <f>IF(G24&lt;=Berechnung!$E$6/-2," ",K24)</f>
        <v>-9.7082039324993712</v>
      </c>
      <c r="M24" s="9">
        <f>IF(G24&lt;=Berechnung!$E$6/-2,L$183,K24)</f>
        <v>-9.7082039324993712</v>
      </c>
    </row>
    <row r="25" spans="1:13" x14ac:dyDescent="0.2">
      <c r="A25">
        <f t="shared" si="3"/>
        <v>191.5</v>
      </c>
      <c r="B25">
        <f t="shared" si="5"/>
        <v>-0.19936793441719658</v>
      </c>
      <c r="C25">
        <f>B25*(Berechnung!B$5/2)</f>
        <v>-2.392415213006359</v>
      </c>
      <c r="D25">
        <f t="shared" si="4"/>
        <v>-0.9799247046208297</v>
      </c>
      <c r="E25">
        <f>D25*(Berechnung!B$5/2)</f>
        <v>-11.759096455449956</v>
      </c>
      <c r="F25" s="2" t="str">
        <f>IF(C25&gt;=(Berechnung!D$6/2),C25,IF(C25&lt;=(Berechnung!D$6/-2),C25," "))</f>
        <v xml:space="preserve"> </v>
      </c>
      <c r="G25" s="2">
        <f t="shared" si="0"/>
        <v>-7.0534230275096768</v>
      </c>
      <c r="H25" s="2">
        <f>IF(G25&lt;=Berechnung!$E$6/-2," ",G25)</f>
        <v>-7.0534230275096768</v>
      </c>
      <c r="I25" s="9">
        <f>IF(G25&lt;=Berechnung!$E$6/-2,H$183,G25)</f>
        <v>-7.0534230275096768</v>
      </c>
      <c r="J25" s="2">
        <f t="shared" si="2"/>
        <v>0</v>
      </c>
      <c r="K25" s="2">
        <f t="shared" si="1"/>
        <v>-9.7082039324993712</v>
      </c>
      <c r="L25" s="2">
        <f>IF(G25&lt;=Berechnung!$E$6/-2," ",K25)</f>
        <v>-9.7082039324993712</v>
      </c>
      <c r="M25" s="9">
        <f>IF(G25&lt;=Berechnung!$E$6/-2,L$183,K25)</f>
        <v>-9.7082039324993712</v>
      </c>
    </row>
    <row r="26" spans="1:13" x14ac:dyDescent="0.2">
      <c r="A26">
        <f t="shared" si="3"/>
        <v>192</v>
      </c>
      <c r="B26">
        <f t="shared" si="5"/>
        <v>-0.20791169081775907</v>
      </c>
      <c r="C26">
        <f>B26*(Berechnung!B$5/2)</f>
        <v>-2.4949402898131088</v>
      </c>
      <c r="D26">
        <f t="shared" si="4"/>
        <v>-0.97814760073380569</v>
      </c>
      <c r="E26">
        <f>D26*(Berechnung!B$5/2)</f>
        <v>-11.737771208805668</v>
      </c>
      <c r="F26" s="2" t="str">
        <f>IF(C26&gt;=(Berechnung!D$6/2),C26,IF(C26&lt;=(Berechnung!D$6/-2),C26," "))</f>
        <v xml:space="preserve"> </v>
      </c>
      <c r="G26" s="2">
        <f t="shared" si="0"/>
        <v>-7.0534230275096768</v>
      </c>
      <c r="H26" s="2">
        <f>IF(G26&lt;=Berechnung!$E$6/-2," ",G26)</f>
        <v>-7.0534230275096768</v>
      </c>
      <c r="I26" s="9">
        <f>IF(G26&lt;=Berechnung!$E$6/-2,H$183,G26)</f>
        <v>-7.0534230275096768</v>
      </c>
      <c r="J26" s="2">
        <f t="shared" si="2"/>
        <v>0</v>
      </c>
      <c r="K26" s="2">
        <f t="shared" si="1"/>
        <v>-9.7082039324993712</v>
      </c>
      <c r="L26" s="2">
        <f>IF(G26&lt;=Berechnung!$E$6/-2," ",K26)</f>
        <v>-9.7082039324993712</v>
      </c>
      <c r="M26" s="9">
        <f>IF(G26&lt;=Berechnung!$E$6/-2,L$183,K26)</f>
        <v>-9.7082039324993712</v>
      </c>
    </row>
    <row r="27" spans="1:13" x14ac:dyDescent="0.2">
      <c r="A27">
        <f t="shared" si="3"/>
        <v>192.5</v>
      </c>
      <c r="B27">
        <f t="shared" si="5"/>
        <v>-0.21643961393810293</v>
      </c>
      <c r="C27">
        <f>B27*(Berechnung!B$5/2)</f>
        <v>-2.5972753672572351</v>
      </c>
      <c r="D27">
        <f t="shared" si="4"/>
        <v>-0.97629600711993336</v>
      </c>
      <c r="E27">
        <f>D27*(Berechnung!B$5/2)</f>
        <v>-11.715552085439199</v>
      </c>
      <c r="F27" s="2" t="str">
        <f>IF(C27&gt;=(Berechnung!D$6/2),C27,IF(C27&lt;=(Berechnung!D$6/-2),C27," "))</f>
        <v xml:space="preserve"> </v>
      </c>
      <c r="G27" s="2">
        <f t="shared" si="0"/>
        <v>-7.0534230275096768</v>
      </c>
      <c r="H27" s="2">
        <f>IF(G27&lt;=Berechnung!$E$6/-2," ",G27)</f>
        <v>-7.0534230275096768</v>
      </c>
      <c r="I27" s="9">
        <f>IF(G27&lt;=Berechnung!$E$6/-2,H$183,G27)</f>
        <v>-7.0534230275096768</v>
      </c>
      <c r="J27" s="2">
        <f t="shared" si="2"/>
        <v>0</v>
      </c>
      <c r="K27" s="2">
        <f t="shared" si="1"/>
        <v>-9.7082039324993712</v>
      </c>
      <c r="L27" s="2">
        <f>IF(G27&lt;=Berechnung!$E$6/-2," ",K27)</f>
        <v>-9.7082039324993712</v>
      </c>
      <c r="M27" s="9">
        <f>IF(G27&lt;=Berechnung!$E$6/-2,L$183,K27)</f>
        <v>-9.7082039324993712</v>
      </c>
    </row>
    <row r="28" spans="1:13" x14ac:dyDescent="0.2">
      <c r="A28">
        <f t="shared" si="3"/>
        <v>193</v>
      </c>
      <c r="B28">
        <f t="shared" si="5"/>
        <v>-0.22495105434386498</v>
      </c>
      <c r="C28">
        <f>B28*(Berechnung!B$5/2)</f>
        <v>-2.6994126521263797</v>
      </c>
      <c r="D28">
        <f t="shared" si="4"/>
        <v>-0.97437006478523525</v>
      </c>
      <c r="E28">
        <f>D28*(Berechnung!B$5/2)</f>
        <v>-11.692440777422823</v>
      </c>
      <c r="F28" s="2" t="str">
        <f>IF(C28&gt;=(Berechnung!D$6/2),C28,IF(C28&lt;=(Berechnung!D$6/-2),C28," "))</f>
        <v xml:space="preserve"> </v>
      </c>
      <c r="G28" s="2">
        <f t="shared" si="0"/>
        <v>-7.0534230275096768</v>
      </c>
      <c r="H28" s="2">
        <f>IF(G28&lt;=Berechnung!$E$6/-2," ",G28)</f>
        <v>-7.0534230275096768</v>
      </c>
      <c r="I28" s="9">
        <f>IF(G28&lt;=Berechnung!$E$6/-2,H$183,G28)</f>
        <v>-7.0534230275096768</v>
      </c>
      <c r="J28" s="2">
        <f t="shared" si="2"/>
        <v>0</v>
      </c>
      <c r="K28" s="2">
        <f t="shared" si="1"/>
        <v>-9.7082039324993712</v>
      </c>
      <c r="L28" s="2">
        <f>IF(G28&lt;=Berechnung!$E$6/-2," ",K28)</f>
        <v>-9.7082039324993712</v>
      </c>
      <c r="M28" s="9">
        <f>IF(G28&lt;=Berechnung!$E$6/-2,L$183,K28)</f>
        <v>-9.7082039324993712</v>
      </c>
    </row>
    <row r="29" spans="1:13" x14ac:dyDescent="0.2">
      <c r="A29">
        <f t="shared" si="3"/>
        <v>193.5</v>
      </c>
      <c r="B29">
        <f t="shared" si="5"/>
        <v>-0.23344536385590572</v>
      </c>
      <c r="C29">
        <f>B29*(Berechnung!B$5/2)</f>
        <v>-2.8013443662708686</v>
      </c>
      <c r="D29">
        <f t="shared" si="4"/>
        <v>-0.97236992039767656</v>
      </c>
      <c r="E29">
        <f>D29*(Berechnung!B$5/2)</f>
        <v>-11.668439044772118</v>
      </c>
      <c r="F29" s="2" t="str">
        <f>IF(C29&gt;=(Berechnung!D$6/2),C29,IF(C29&lt;=(Berechnung!D$6/-2),C29," "))</f>
        <v xml:space="preserve"> </v>
      </c>
      <c r="G29" s="2">
        <f t="shared" si="0"/>
        <v>-7.0534230275096768</v>
      </c>
      <c r="H29" s="2">
        <f>IF(G29&lt;=Berechnung!$E$6/-2," ",G29)</f>
        <v>-7.0534230275096768</v>
      </c>
      <c r="I29" s="9">
        <f>IF(G29&lt;=Berechnung!$E$6/-2,H$183,G29)</f>
        <v>-7.0534230275096768</v>
      </c>
      <c r="J29" s="2">
        <f t="shared" si="2"/>
        <v>0</v>
      </c>
      <c r="K29" s="2">
        <f t="shared" si="1"/>
        <v>-9.7082039324993712</v>
      </c>
      <c r="L29" s="2">
        <f>IF(G29&lt;=Berechnung!$E$6/-2," ",K29)</f>
        <v>-9.7082039324993712</v>
      </c>
      <c r="M29" s="9">
        <f>IF(G29&lt;=Berechnung!$E$6/-2,L$183,K29)</f>
        <v>-9.7082039324993712</v>
      </c>
    </row>
    <row r="30" spans="1:13" x14ac:dyDescent="0.2">
      <c r="A30">
        <f t="shared" si="3"/>
        <v>194</v>
      </c>
      <c r="B30">
        <f t="shared" si="5"/>
        <v>-0.24192189559966751</v>
      </c>
      <c r="C30">
        <f>B30*(Berechnung!B$5/2)</f>
        <v>-2.9030627471960102</v>
      </c>
      <c r="D30">
        <f t="shared" si="4"/>
        <v>-0.97029572627599647</v>
      </c>
      <c r="E30">
        <f>D30*(Berechnung!B$5/2)</f>
        <v>-11.643548715311958</v>
      </c>
      <c r="F30" s="2" t="str">
        <f>IF(C30&gt;=(Berechnung!D$6/2),C30,IF(C30&lt;=(Berechnung!D$6/-2),C30," "))</f>
        <v xml:space="preserve"> </v>
      </c>
      <c r="G30" s="2">
        <f t="shared" si="0"/>
        <v>-7.0534230275096768</v>
      </c>
      <c r="H30" s="2">
        <f>IF(G30&lt;=Berechnung!$E$6/-2," ",G30)</f>
        <v>-7.0534230275096768</v>
      </c>
      <c r="I30" s="9">
        <f>IF(G30&lt;=Berechnung!$E$6/-2,H$183,G30)</f>
        <v>-7.0534230275096768</v>
      </c>
      <c r="J30" s="2">
        <f t="shared" si="2"/>
        <v>0</v>
      </c>
      <c r="K30" s="2">
        <f t="shared" si="1"/>
        <v>-9.7082039324993712</v>
      </c>
      <c r="L30" s="2">
        <f>IF(G30&lt;=Berechnung!$E$6/-2," ",K30)</f>
        <v>-9.7082039324993712</v>
      </c>
      <c r="M30" s="9">
        <f>IF(G30&lt;=Berechnung!$E$6/-2,L$183,K30)</f>
        <v>-9.7082039324993712</v>
      </c>
    </row>
    <row r="31" spans="1:13" x14ac:dyDescent="0.2">
      <c r="A31">
        <f t="shared" si="3"/>
        <v>194.5</v>
      </c>
      <c r="B31">
        <f t="shared" si="5"/>
        <v>-0.25038000405444155</v>
      </c>
      <c r="C31">
        <f>B31*(Berechnung!B$5/2)</f>
        <v>-3.0045600486532988</v>
      </c>
      <c r="D31">
        <f t="shared" si="4"/>
        <v>-0.96814764037810774</v>
      </c>
      <c r="E31">
        <f>D31*(Berechnung!B$5/2)</f>
        <v>-11.617771684537292</v>
      </c>
      <c r="F31" s="2" t="str">
        <f>IF(C31&gt;=(Berechnung!D$6/2),C31,IF(C31&lt;=(Berechnung!D$6/-2),C31," "))</f>
        <v xml:space="preserve"> </v>
      </c>
      <c r="G31" s="2">
        <f t="shared" si="0"/>
        <v>-7.0534230275096768</v>
      </c>
      <c r="H31" s="2">
        <f>IF(G31&lt;=Berechnung!$E$6/-2," ",G31)</f>
        <v>-7.0534230275096768</v>
      </c>
      <c r="I31" s="9">
        <f>IF(G31&lt;=Berechnung!$E$6/-2,H$183,G31)</f>
        <v>-7.0534230275096768</v>
      </c>
      <c r="J31" s="2">
        <f t="shared" si="2"/>
        <v>0</v>
      </c>
      <c r="K31" s="2">
        <f t="shared" si="1"/>
        <v>-9.7082039324993712</v>
      </c>
      <c r="L31" s="2">
        <f>IF(G31&lt;=Berechnung!$E$6/-2," ",K31)</f>
        <v>-9.7082039324993712</v>
      </c>
      <c r="M31" s="9">
        <f>IF(G31&lt;=Berechnung!$E$6/-2,L$183,K31)</f>
        <v>-9.7082039324993712</v>
      </c>
    </row>
    <row r="32" spans="1:13" x14ac:dyDescent="0.2">
      <c r="A32">
        <f t="shared" si="3"/>
        <v>195</v>
      </c>
      <c r="B32">
        <f t="shared" si="5"/>
        <v>-0.25881904510252035</v>
      </c>
      <c r="C32">
        <f>B32*(Berechnung!B$5/2)</f>
        <v>-3.1058285412302444</v>
      </c>
      <c r="D32">
        <f t="shared" si="4"/>
        <v>-0.96592582628906842</v>
      </c>
      <c r="E32">
        <f>D32*(Berechnung!B$5/2)</f>
        <v>-11.59110991546882</v>
      </c>
      <c r="F32" s="2" t="str">
        <f>IF(C32&gt;=(Berechnung!D$6/2),C32,IF(C32&lt;=(Berechnung!D$6/-2),C32," "))</f>
        <v xml:space="preserve"> </v>
      </c>
      <c r="G32" s="2">
        <f t="shared" si="0"/>
        <v>-7.0534230275096768</v>
      </c>
      <c r="H32" s="2">
        <f>IF(G32&lt;=Berechnung!$E$6/-2," ",G32)</f>
        <v>-7.0534230275096768</v>
      </c>
      <c r="I32" s="9">
        <f>IF(G32&lt;=Berechnung!$E$6/-2,H$183,G32)</f>
        <v>-7.0534230275096768</v>
      </c>
      <c r="J32" s="2">
        <f t="shared" si="2"/>
        <v>0</v>
      </c>
      <c r="K32" s="2">
        <f t="shared" si="1"/>
        <v>-9.7082039324993712</v>
      </c>
      <c r="L32" s="2">
        <f>IF(G32&lt;=Berechnung!$E$6/-2," ",K32)</f>
        <v>-9.7082039324993712</v>
      </c>
      <c r="M32" s="9">
        <f>IF(G32&lt;=Berechnung!$E$6/-2,L$183,K32)</f>
        <v>-9.7082039324993712</v>
      </c>
    </row>
    <row r="33" spans="1:13" x14ac:dyDescent="0.2">
      <c r="A33">
        <f t="shared" si="3"/>
        <v>195.5</v>
      </c>
      <c r="B33">
        <f t="shared" si="5"/>
        <v>-0.26723837607825679</v>
      </c>
      <c r="C33">
        <f>B33*(Berechnung!B$5/2)</f>
        <v>-3.2068605129390813</v>
      </c>
      <c r="D33">
        <f t="shared" si="4"/>
        <v>-0.96363045320862306</v>
      </c>
      <c r="E33">
        <f>D33*(Berechnung!B$5/2)</f>
        <v>-11.563565438503478</v>
      </c>
      <c r="F33" s="2" t="str">
        <f>IF(C33&gt;=(Berechnung!D$6/2),C33,IF(C33&lt;=(Berechnung!D$6/-2),C33," "))</f>
        <v xml:space="preserve"> </v>
      </c>
      <c r="G33" s="2">
        <f t="shared" si="0"/>
        <v>-7.0534230275096768</v>
      </c>
      <c r="H33" s="2">
        <f>IF(G33&lt;=Berechnung!$E$6/-2," ",G33)</f>
        <v>-7.0534230275096768</v>
      </c>
      <c r="I33" s="9">
        <f>IF(G33&lt;=Berechnung!$E$6/-2,H$183,G33)</f>
        <v>-7.0534230275096768</v>
      </c>
      <c r="J33" s="2">
        <f t="shared" si="2"/>
        <v>0</v>
      </c>
      <c r="K33" s="2">
        <f t="shared" si="1"/>
        <v>-9.7082039324993712</v>
      </c>
      <c r="L33" s="2">
        <f>IF(G33&lt;=Berechnung!$E$6/-2," ",K33)</f>
        <v>-9.7082039324993712</v>
      </c>
      <c r="M33" s="9">
        <f>IF(G33&lt;=Berechnung!$E$6/-2,L$183,K33)</f>
        <v>-9.7082039324993712</v>
      </c>
    </row>
    <row r="34" spans="1:13" x14ac:dyDescent="0.2">
      <c r="A34">
        <f t="shared" si="3"/>
        <v>196</v>
      </c>
      <c r="B34">
        <f t="shared" si="5"/>
        <v>-0.275637355816999</v>
      </c>
      <c r="C34">
        <f>B34*(Berechnung!B$5/2)</f>
        <v>-3.307648269803988</v>
      </c>
      <c r="D34">
        <f t="shared" si="4"/>
        <v>-0.96126169593831889</v>
      </c>
      <c r="E34">
        <f>D34*(Berechnung!B$5/2)</f>
        <v>-11.535140351259827</v>
      </c>
      <c r="F34" s="2" t="str">
        <f>IF(C34&gt;=(Berechnung!D$6/2),C34,IF(C34&lt;=(Berechnung!D$6/-2),C34," "))</f>
        <v xml:space="preserve"> </v>
      </c>
      <c r="G34" s="2">
        <f t="shared" ref="G34:G65" si="6">IF(F34=C34,F34,F$183)</f>
        <v>-7.0534230275096768</v>
      </c>
      <c r="H34" s="2">
        <f>IF(G34&lt;=Berechnung!$E$6/-2," ",G34)</f>
        <v>-7.0534230275096768</v>
      </c>
      <c r="I34" s="9">
        <f>IF(G34&lt;=Berechnung!$E$6/-2,H$183,G34)</f>
        <v>-7.0534230275096768</v>
      </c>
      <c r="J34" s="2">
        <f t="shared" si="2"/>
        <v>0</v>
      </c>
      <c r="K34" s="2">
        <f t="shared" ref="K34:K65" si="7">IF(J34=E34,J34,J$183)</f>
        <v>-9.7082039324993712</v>
      </c>
      <c r="L34" s="2">
        <f>IF(G34&lt;=Berechnung!$E$6/-2," ",K34)</f>
        <v>-9.7082039324993712</v>
      </c>
      <c r="M34" s="9">
        <f>IF(G34&lt;=Berechnung!$E$6/-2,L$183,K34)</f>
        <v>-9.7082039324993712</v>
      </c>
    </row>
    <row r="35" spans="1:13" x14ac:dyDescent="0.2">
      <c r="A35">
        <f t="shared" si="3"/>
        <v>196.5</v>
      </c>
      <c r="B35">
        <f t="shared" si="5"/>
        <v>-0.28401534470392237</v>
      </c>
      <c r="C35">
        <f>B35*(Berechnung!B$5/2)</f>
        <v>-3.4081841364470682</v>
      </c>
      <c r="D35">
        <f t="shared" si="4"/>
        <v>-0.95881973486819316</v>
      </c>
      <c r="E35">
        <f>D35*(Berechnung!B$5/2)</f>
        <v>-11.505836818418318</v>
      </c>
      <c r="F35" s="2" t="str">
        <f>IF(C35&gt;=(Berechnung!D$6/2),C35,IF(C35&lt;=(Berechnung!D$6/-2),C35," "))</f>
        <v xml:space="preserve"> </v>
      </c>
      <c r="G35" s="2">
        <f t="shared" si="6"/>
        <v>-7.0534230275096768</v>
      </c>
      <c r="H35" s="2">
        <f>IF(G35&lt;=Berechnung!$E$6/-2," ",G35)</f>
        <v>-7.0534230275096768</v>
      </c>
      <c r="I35" s="9">
        <f>IF(G35&lt;=Berechnung!$E$6/-2,H$183,G35)</f>
        <v>-7.0534230275096768</v>
      </c>
      <c r="J35" s="2">
        <f t="shared" si="2"/>
        <v>0</v>
      </c>
      <c r="K35" s="2">
        <f t="shared" si="7"/>
        <v>-9.7082039324993712</v>
      </c>
      <c r="L35" s="2">
        <f>IF(G35&lt;=Berechnung!$E$6/-2," ",K35)</f>
        <v>-9.7082039324993712</v>
      </c>
      <c r="M35" s="9">
        <f>IF(G35&lt;=Berechnung!$E$6/-2,L$183,K35)</f>
        <v>-9.7082039324993712</v>
      </c>
    </row>
    <row r="36" spans="1:13" x14ac:dyDescent="0.2">
      <c r="A36">
        <f t="shared" si="3"/>
        <v>197</v>
      </c>
      <c r="B36">
        <f t="shared" si="5"/>
        <v>-0.29237170472273638</v>
      </c>
      <c r="C36">
        <f>B36*(Berechnung!B$5/2)</f>
        <v>-3.5084604566728368</v>
      </c>
      <c r="D36">
        <f t="shared" si="4"/>
        <v>-0.95630475596303555</v>
      </c>
      <c r="E36">
        <f>D36*(Berechnung!B$5/2)</f>
        <v>-11.475657071556427</v>
      </c>
      <c r="F36" s="2" t="str">
        <f>IF(C36&gt;=(Berechnung!D$6/2),C36,IF(C36&lt;=(Berechnung!D$6/-2),C36," "))</f>
        <v xml:space="preserve"> </v>
      </c>
      <c r="G36" s="2">
        <f t="shared" si="6"/>
        <v>-7.0534230275096768</v>
      </c>
      <c r="H36" s="2">
        <f>IF(G36&lt;=Berechnung!$E$6/-2," ",G36)</f>
        <v>-7.0534230275096768</v>
      </c>
      <c r="I36" s="9">
        <f>IF(G36&lt;=Berechnung!$E$6/-2,H$183,G36)</f>
        <v>-7.0534230275096768</v>
      </c>
      <c r="J36" s="2">
        <f t="shared" si="2"/>
        <v>0</v>
      </c>
      <c r="K36" s="2">
        <f t="shared" si="7"/>
        <v>-9.7082039324993712</v>
      </c>
      <c r="L36" s="2">
        <f>IF(G36&lt;=Berechnung!$E$6/-2," ",K36)</f>
        <v>-9.7082039324993712</v>
      </c>
      <c r="M36" s="9">
        <f>IF(G36&lt;=Berechnung!$E$6/-2,L$183,K36)</f>
        <v>-9.7082039324993712</v>
      </c>
    </row>
    <row r="37" spans="1:13" x14ac:dyDescent="0.2">
      <c r="A37">
        <f t="shared" si="3"/>
        <v>197.5</v>
      </c>
      <c r="B37">
        <f t="shared" si="5"/>
        <v>-0.30070579950427306</v>
      </c>
      <c r="C37">
        <f>B37*(Berechnung!B$5/2)</f>
        <v>-3.608469594051277</v>
      </c>
      <c r="D37">
        <f t="shared" si="4"/>
        <v>-0.95371695074822693</v>
      </c>
      <c r="E37">
        <f>D37*(Berechnung!B$5/2)</f>
        <v>-11.444603408978724</v>
      </c>
      <c r="F37" s="2" t="str">
        <f>IF(C37&gt;=(Berechnung!D$6/2),C37,IF(C37&lt;=(Berechnung!D$6/-2),C37," "))</f>
        <v xml:space="preserve"> </v>
      </c>
      <c r="G37" s="2">
        <f t="shared" si="6"/>
        <v>-7.0534230275096768</v>
      </c>
      <c r="H37" s="2">
        <f>IF(G37&lt;=Berechnung!$E$6/-2," ",G37)</f>
        <v>-7.0534230275096768</v>
      </c>
      <c r="I37" s="9">
        <f>IF(G37&lt;=Berechnung!$E$6/-2,H$183,G37)</f>
        <v>-7.0534230275096768</v>
      </c>
      <c r="J37" s="2">
        <f t="shared" si="2"/>
        <v>0</v>
      </c>
      <c r="K37" s="2">
        <f t="shared" si="7"/>
        <v>-9.7082039324993712</v>
      </c>
      <c r="L37" s="2">
        <f>IF(G37&lt;=Berechnung!$E$6/-2," ",K37)</f>
        <v>-9.7082039324993712</v>
      </c>
      <c r="M37" s="9">
        <f>IF(G37&lt;=Berechnung!$E$6/-2,L$183,K37)</f>
        <v>-9.7082039324993712</v>
      </c>
    </row>
    <row r="38" spans="1:13" x14ac:dyDescent="0.2">
      <c r="A38">
        <f t="shared" si="3"/>
        <v>198</v>
      </c>
      <c r="B38">
        <f t="shared" si="5"/>
        <v>-0.30901699437494773</v>
      </c>
      <c r="C38">
        <f>B38*(Berechnung!B$5/2)</f>
        <v>-3.708203932499373</v>
      </c>
      <c r="D38">
        <f t="shared" si="4"/>
        <v>-0.95105651629515353</v>
      </c>
      <c r="E38">
        <f>D38*(Berechnung!B$5/2)</f>
        <v>-11.412678195541842</v>
      </c>
      <c r="F38" s="2" t="str">
        <f>IF(C38&gt;=(Berechnung!D$6/2),C38,IF(C38&lt;=(Berechnung!D$6/-2),C38," "))</f>
        <v xml:space="preserve"> </v>
      </c>
      <c r="G38" s="2">
        <f t="shared" si="6"/>
        <v>-7.0534230275096768</v>
      </c>
      <c r="H38" s="2">
        <f>IF(G38&lt;=Berechnung!$E$6/-2," ",G38)</f>
        <v>-7.0534230275096768</v>
      </c>
      <c r="I38" s="9">
        <f>IF(G38&lt;=Berechnung!$E$6/-2,H$183,G38)</f>
        <v>-7.0534230275096768</v>
      </c>
      <c r="J38" s="2">
        <f t="shared" si="2"/>
        <v>0</v>
      </c>
      <c r="K38" s="2">
        <f t="shared" si="7"/>
        <v>-9.7082039324993712</v>
      </c>
      <c r="L38" s="2">
        <f>IF(G38&lt;=Berechnung!$E$6/-2," ",K38)</f>
        <v>-9.7082039324993712</v>
      </c>
      <c r="M38" s="9">
        <f>IF(G38&lt;=Berechnung!$E$6/-2,L$183,K38)</f>
        <v>-9.7082039324993712</v>
      </c>
    </row>
    <row r="39" spans="1:13" x14ac:dyDescent="0.2">
      <c r="A39">
        <f t="shared" si="3"/>
        <v>198.5</v>
      </c>
      <c r="B39">
        <f t="shared" si="5"/>
        <v>-0.31730465640509192</v>
      </c>
      <c r="C39">
        <f>B39*(Berechnung!B$5/2)</f>
        <v>-3.8076558768611033</v>
      </c>
      <c r="D39">
        <f t="shared" si="4"/>
        <v>-0.94832365520619943</v>
      </c>
      <c r="E39">
        <f>D39*(Berechnung!B$5/2)</f>
        <v>-11.379883862474394</v>
      </c>
      <c r="F39" s="2" t="str">
        <f>IF(C39&gt;=(Berechnung!D$6/2),C39,IF(C39&lt;=(Berechnung!D$6/-2),C39," "))</f>
        <v xml:space="preserve"> </v>
      </c>
      <c r="G39" s="2">
        <f t="shared" si="6"/>
        <v>-7.0534230275096768</v>
      </c>
      <c r="H39" s="2">
        <f>IF(G39&lt;=Berechnung!$E$6/-2," ",G39)</f>
        <v>-7.0534230275096768</v>
      </c>
      <c r="I39" s="9">
        <f>IF(G39&lt;=Berechnung!$E$6/-2,H$183,G39)</f>
        <v>-7.0534230275096768</v>
      </c>
      <c r="J39" s="2">
        <f t="shared" si="2"/>
        <v>0</v>
      </c>
      <c r="K39" s="2">
        <f t="shared" si="7"/>
        <v>-9.7082039324993712</v>
      </c>
      <c r="L39" s="2">
        <f>IF(G39&lt;=Berechnung!$E$6/-2," ",K39)</f>
        <v>-9.7082039324993712</v>
      </c>
      <c r="M39" s="9">
        <f>IF(G39&lt;=Berechnung!$E$6/-2,L$183,K39)</f>
        <v>-9.7082039324993712</v>
      </c>
    </row>
    <row r="40" spans="1:13" x14ac:dyDescent="0.2">
      <c r="A40">
        <f t="shared" si="3"/>
        <v>199</v>
      </c>
      <c r="B40">
        <f t="shared" si="5"/>
        <v>-0.32556815445715676</v>
      </c>
      <c r="C40">
        <f>B40*(Berechnung!B$5/2)</f>
        <v>-3.9068178534858813</v>
      </c>
      <c r="D40">
        <f t="shared" si="4"/>
        <v>-0.94551857559931674</v>
      </c>
      <c r="E40">
        <f>D40*(Berechnung!B$5/2)</f>
        <v>-11.346222907191802</v>
      </c>
      <c r="F40" s="2" t="str">
        <f>IF(C40&gt;=(Berechnung!D$6/2),C40,IF(C40&lt;=(Berechnung!D$6/-2),C40," "))</f>
        <v xml:space="preserve"> </v>
      </c>
      <c r="G40" s="2">
        <f t="shared" si="6"/>
        <v>-7.0534230275096768</v>
      </c>
      <c r="H40" s="2">
        <f>IF(G40&lt;=Berechnung!$E$6/-2," ",G40)</f>
        <v>-7.0534230275096768</v>
      </c>
      <c r="I40" s="9">
        <f>IF(G40&lt;=Berechnung!$E$6/-2,H$183,G40)</f>
        <v>-7.0534230275096768</v>
      </c>
      <c r="J40" s="2">
        <f t="shared" si="2"/>
        <v>0</v>
      </c>
      <c r="K40" s="2">
        <f t="shared" si="7"/>
        <v>-9.7082039324993712</v>
      </c>
      <c r="L40" s="2">
        <f>IF(G40&lt;=Berechnung!$E$6/-2," ",K40)</f>
        <v>-9.7082039324993712</v>
      </c>
      <c r="M40" s="9">
        <f>IF(G40&lt;=Berechnung!$E$6/-2,L$183,K40)</f>
        <v>-9.7082039324993712</v>
      </c>
    </row>
    <row r="41" spans="1:13" x14ac:dyDescent="0.2">
      <c r="A41">
        <f t="shared" si="3"/>
        <v>199.5</v>
      </c>
      <c r="B41">
        <f t="shared" si="5"/>
        <v>-0.33380685923377051</v>
      </c>
      <c r="C41">
        <f>B41*(Berechnung!B$5/2)</f>
        <v>-4.0056823108052466</v>
      </c>
      <c r="D41">
        <f t="shared" si="4"/>
        <v>-0.94264149109217854</v>
      </c>
      <c r="E41">
        <f>D41*(Berechnung!B$5/2)</f>
        <v>-11.311697893106142</v>
      </c>
      <c r="F41" s="2" t="str">
        <f>IF(C41&gt;=(Berechnung!D$6/2),C41,IF(C41&lt;=(Berechnung!D$6/-2),C41," "))</f>
        <v xml:space="preserve"> </v>
      </c>
      <c r="G41" s="2">
        <f t="shared" si="6"/>
        <v>-7.0534230275096768</v>
      </c>
      <c r="H41" s="2">
        <f>IF(G41&lt;=Berechnung!$E$6/-2," ",G41)</f>
        <v>-7.0534230275096768</v>
      </c>
      <c r="I41" s="9">
        <f>IF(G41&lt;=Berechnung!$E$6/-2,H$183,G41)</f>
        <v>-7.0534230275096768</v>
      </c>
      <c r="J41" s="2">
        <f t="shared" si="2"/>
        <v>0</v>
      </c>
      <c r="K41" s="2">
        <f t="shared" si="7"/>
        <v>-9.7082039324993712</v>
      </c>
      <c r="L41" s="2">
        <f>IF(G41&lt;=Berechnung!$E$6/-2," ",K41)</f>
        <v>-9.7082039324993712</v>
      </c>
      <c r="M41" s="9">
        <f>IF(G41&lt;=Berechnung!$E$6/-2,L$183,K41)</f>
        <v>-9.7082039324993712</v>
      </c>
    </row>
    <row r="42" spans="1:13" x14ac:dyDescent="0.2">
      <c r="A42">
        <f t="shared" si="3"/>
        <v>200</v>
      </c>
      <c r="B42">
        <f t="shared" si="5"/>
        <v>-0.34202014332566866</v>
      </c>
      <c r="C42">
        <f>B42*(Berechnung!B$5/2)</f>
        <v>-4.1042417199080239</v>
      </c>
      <c r="D42">
        <f t="shared" si="4"/>
        <v>-0.93969262078590843</v>
      </c>
      <c r="E42">
        <f>D42*(Berechnung!B$5/2)</f>
        <v>-11.276311449430901</v>
      </c>
      <c r="F42" s="2" t="str">
        <f>IF(C42&gt;=(Berechnung!D$6/2),C42,IF(C42&lt;=(Berechnung!D$6/-2),C42," "))</f>
        <v xml:space="preserve"> </v>
      </c>
      <c r="G42" s="2">
        <f t="shared" si="6"/>
        <v>-7.0534230275096768</v>
      </c>
      <c r="H42" s="2">
        <f>IF(G42&lt;=Berechnung!$E$6/-2," ",G42)</f>
        <v>-7.0534230275096768</v>
      </c>
      <c r="I42" s="9">
        <f>IF(G42&lt;=Berechnung!$E$6/-2,H$183,G42)</f>
        <v>-7.0534230275096768</v>
      </c>
      <c r="J42" s="2">
        <f t="shared" si="2"/>
        <v>0</v>
      </c>
      <c r="K42" s="2">
        <f t="shared" si="7"/>
        <v>-9.7082039324993712</v>
      </c>
      <c r="L42" s="2">
        <f>IF(G42&lt;=Berechnung!$E$6/-2," ",K42)</f>
        <v>-9.7082039324993712</v>
      </c>
      <c r="M42" s="9">
        <f>IF(G42&lt;=Berechnung!$E$6/-2,L$183,K42)</f>
        <v>-9.7082039324993712</v>
      </c>
    </row>
    <row r="43" spans="1:13" x14ac:dyDescent="0.2">
      <c r="A43">
        <f t="shared" si="3"/>
        <v>200.5</v>
      </c>
      <c r="B43">
        <f t="shared" si="5"/>
        <v>-0.35020738125946727</v>
      </c>
      <c r="C43">
        <f>B43*(Berechnung!B$5/2)</f>
        <v>-4.2024885751136072</v>
      </c>
      <c r="D43">
        <f t="shared" si="4"/>
        <v>-0.93667218924839768</v>
      </c>
      <c r="E43">
        <f>D43*(Berechnung!B$5/2)</f>
        <v>-11.240066270980773</v>
      </c>
      <c r="F43" s="2" t="str">
        <f>IF(C43&gt;=(Berechnung!D$6/2),C43,IF(C43&lt;=(Berechnung!D$6/-2),C43," "))</f>
        <v xml:space="preserve"> </v>
      </c>
      <c r="G43" s="2">
        <f t="shared" si="6"/>
        <v>-7.0534230275096768</v>
      </c>
      <c r="H43" s="2">
        <f>IF(G43&lt;=Berechnung!$E$6/-2," ",G43)</f>
        <v>-7.0534230275096768</v>
      </c>
      <c r="I43" s="9">
        <f>IF(G43&lt;=Berechnung!$E$6/-2,H$183,G43)</f>
        <v>-7.0534230275096768</v>
      </c>
      <c r="J43" s="2">
        <f t="shared" si="2"/>
        <v>0</v>
      </c>
      <c r="K43" s="2">
        <f t="shared" si="7"/>
        <v>-9.7082039324993712</v>
      </c>
      <c r="L43" s="2">
        <f>IF(G43&lt;=Berechnung!$E$6/-2," ",K43)</f>
        <v>-9.7082039324993712</v>
      </c>
      <c r="M43" s="9">
        <f>IF(G43&lt;=Berechnung!$E$6/-2,L$183,K43)</f>
        <v>-9.7082039324993712</v>
      </c>
    </row>
    <row r="44" spans="1:13" x14ac:dyDescent="0.2">
      <c r="A44">
        <f t="shared" si="3"/>
        <v>201</v>
      </c>
      <c r="B44">
        <f t="shared" si="5"/>
        <v>-0.35836794954530043</v>
      </c>
      <c r="C44">
        <f>B44*(Berechnung!B$5/2)</f>
        <v>-4.300415394543605</v>
      </c>
      <c r="D44">
        <f t="shared" si="4"/>
        <v>-0.93358042649720174</v>
      </c>
      <c r="E44">
        <f>D44*(Berechnung!B$5/2)</f>
        <v>-11.202965117966421</v>
      </c>
      <c r="F44" s="2" t="str">
        <f>IF(C44&gt;=(Berechnung!D$6/2),C44,IF(C44&lt;=(Berechnung!D$6/-2),C44," "))</f>
        <v xml:space="preserve"> </v>
      </c>
      <c r="G44" s="2">
        <f t="shared" si="6"/>
        <v>-7.0534230275096768</v>
      </c>
      <c r="H44" s="2">
        <f>IF(G44&lt;=Berechnung!$E$6/-2," ",G44)</f>
        <v>-7.0534230275096768</v>
      </c>
      <c r="I44" s="9">
        <f>IF(G44&lt;=Berechnung!$E$6/-2,H$183,G44)</f>
        <v>-7.0534230275096768</v>
      </c>
      <c r="J44" s="2">
        <f t="shared" si="2"/>
        <v>0</v>
      </c>
      <c r="K44" s="2">
        <f t="shared" si="7"/>
        <v>-9.7082039324993712</v>
      </c>
      <c r="L44" s="2">
        <f>IF(G44&lt;=Berechnung!$E$6/-2," ",K44)</f>
        <v>-9.7082039324993712</v>
      </c>
      <c r="M44" s="9">
        <f>IF(G44&lt;=Berechnung!$E$6/-2,L$183,K44)</f>
        <v>-9.7082039324993712</v>
      </c>
    </row>
    <row r="45" spans="1:13" x14ac:dyDescent="0.2">
      <c r="A45">
        <f t="shared" si="3"/>
        <v>201.5</v>
      </c>
      <c r="B45">
        <f t="shared" si="5"/>
        <v>-0.36650122672429691</v>
      </c>
      <c r="C45">
        <f>B45*(Berechnung!B$5/2)</f>
        <v>-4.3980147206915632</v>
      </c>
      <c r="D45">
        <f t="shared" si="4"/>
        <v>-0.93041756798202468</v>
      </c>
      <c r="E45">
        <f>D45*(Berechnung!B$5/2)</f>
        <v>-11.165010815784296</v>
      </c>
      <c r="F45" s="2" t="str">
        <f>IF(C45&gt;=(Berechnung!D$6/2),C45,IF(C45&lt;=(Berechnung!D$6/-2),C45," "))</f>
        <v xml:space="preserve"> </v>
      </c>
      <c r="G45" s="2">
        <f t="shared" si="6"/>
        <v>-7.0534230275096768</v>
      </c>
      <c r="H45" s="2">
        <f>IF(G45&lt;=Berechnung!$E$6/-2," ",G45)</f>
        <v>-7.0534230275096768</v>
      </c>
      <c r="I45" s="9">
        <f>IF(G45&lt;=Berechnung!$E$6/-2,H$183,G45)</f>
        <v>-7.0534230275096768</v>
      </c>
      <c r="J45" s="2">
        <f t="shared" si="2"/>
        <v>0</v>
      </c>
      <c r="K45" s="2">
        <f t="shared" si="7"/>
        <v>-9.7082039324993712</v>
      </c>
      <c r="L45" s="2">
        <f>IF(G45&lt;=Berechnung!$E$6/-2," ",K45)</f>
        <v>-9.7082039324993712</v>
      </c>
      <c r="M45" s="9">
        <f>IF(G45&lt;=Berechnung!$E$6/-2,L$183,K45)</f>
        <v>-9.7082039324993712</v>
      </c>
    </row>
    <row r="46" spans="1:13" x14ac:dyDescent="0.2">
      <c r="A46">
        <f t="shared" si="3"/>
        <v>202</v>
      </c>
      <c r="B46">
        <f t="shared" si="5"/>
        <v>-0.37460659341591201</v>
      </c>
      <c r="C46">
        <f>B46*(Berechnung!B$5/2)</f>
        <v>-4.4952791209909444</v>
      </c>
      <c r="D46">
        <f t="shared" si="4"/>
        <v>-0.92718385456678742</v>
      </c>
      <c r="E46">
        <f>D46*(Berechnung!B$5/2)</f>
        <v>-11.126206254801449</v>
      </c>
      <c r="F46" s="2" t="str">
        <f>IF(C46&gt;=(Berechnung!D$6/2),C46,IF(C46&lt;=(Berechnung!D$6/-2),C46," "))</f>
        <v xml:space="preserve"> </v>
      </c>
      <c r="G46" s="2">
        <f t="shared" si="6"/>
        <v>-7.0534230275096768</v>
      </c>
      <c r="H46" s="2">
        <f>IF(G46&lt;=Berechnung!$E$6/-2," ",G46)</f>
        <v>-7.0534230275096768</v>
      </c>
      <c r="I46" s="9">
        <f>IF(G46&lt;=Berechnung!$E$6/-2,H$183,G46)</f>
        <v>-7.0534230275096768</v>
      </c>
      <c r="J46" s="2">
        <f t="shared" si="2"/>
        <v>0</v>
      </c>
      <c r="K46" s="2">
        <f t="shared" si="7"/>
        <v>-9.7082039324993712</v>
      </c>
      <c r="L46" s="2">
        <f>IF(G46&lt;=Berechnung!$E$6/-2," ",K46)</f>
        <v>-9.7082039324993712</v>
      </c>
      <c r="M46" s="9">
        <f>IF(G46&lt;=Berechnung!$E$6/-2,L$183,K46)</f>
        <v>-9.7082039324993712</v>
      </c>
    </row>
    <row r="47" spans="1:13" x14ac:dyDescent="0.2">
      <c r="A47">
        <f t="shared" si="3"/>
        <v>202.5</v>
      </c>
      <c r="B47">
        <f t="shared" si="5"/>
        <v>-0.38268343236508923</v>
      </c>
      <c r="C47">
        <f>B47*(Berechnung!B$5/2)</f>
        <v>-4.5922011883810709</v>
      </c>
      <c r="D47">
        <f t="shared" si="4"/>
        <v>-0.92387953251128696</v>
      </c>
      <c r="E47">
        <f>D47*(Berechnung!B$5/2)</f>
        <v>-11.086554390135444</v>
      </c>
      <c r="F47" s="2" t="str">
        <f>IF(C47&gt;=(Berechnung!D$6/2),C47,IF(C47&lt;=(Berechnung!D$6/-2),C47," "))</f>
        <v xml:space="preserve"> </v>
      </c>
      <c r="G47" s="2">
        <f t="shared" si="6"/>
        <v>-7.0534230275096768</v>
      </c>
      <c r="H47" s="2">
        <f>IF(G47&lt;=Berechnung!$E$6/-2," ",G47)</f>
        <v>-7.0534230275096768</v>
      </c>
      <c r="I47" s="9">
        <f>IF(G47&lt;=Berechnung!$E$6/-2,H$183,G47)</f>
        <v>-7.0534230275096768</v>
      </c>
      <c r="J47" s="2">
        <f t="shared" si="2"/>
        <v>0</v>
      </c>
      <c r="K47" s="2">
        <f t="shared" si="7"/>
        <v>-9.7082039324993712</v>
      </c>
      <c r="L47" s="2">
        <f>IF(G47&lt;=Berechnung!$E$6/-2," ",K47)</f>
        <v>-9.7082039324993712</v>
      </c>
      <c r="M47" s="9">
        <f>IF(G47&lt;=Berechnung!$E$6/-2,L$183,K47)</f>
        <v>-9.7082039324993712</v>
      </c>
    </row>
    <row r="48" spans="1:13" x14ac:dyDescent="0.2">
      <c r="A48">
        <f t="shared" si="3"/>
        <v>203</v>
      </c>
      <c r="B48">
        <f t="shared" si="5"/>
        <v>-0.39073112848927355</v>
      </c>
      <c r="C48">
        <f>B48*(Berechnung!B$5/2)</f>
        <v>-4.6887735418712824</v>
      </c>
      <c r="D48">
        <f t="shared" si="4"/>
        <v>-0.92050485345244037</v>
      </c>
      <c r="E48">
        <f>D48*(Berechnung!B$5/2)</f>
        <v>-11.046058241429284</v>
      </c>
      <c r="F48" s="2" t="str">
        <f>IF(C48&gt;=(Berechnung!D$6/2),C48,IF(C48&lt;=(Berechnung!D$6/-2),C48," "))</f>
        <v xml:space="preserve"> </v>
      </c>
      <c r="G48" s="2">
        <f t="shared" si="6"/>
        <v>-7.0534230275096768</v>
      </c>
      <c r="H48" s="2">
        <f>IF(G48&lt;=Berechnung!$E$6/-2," ",G48)</f>
        <v>-7.0534230275096768</v>
      </c>
      <c r="I48" s="9">
        <f>IF(G48&lt;=Berechnung!$E$6/-2,H$183,G48)</f>
        <v>-7.0534230275096768</v>
      </c>
      <c r="J48" s="2">
        <f t="shared" si="2"/>
        <v>0</v>
      </c>
      <c r="K48" s="2">
        <f t="shared" si="7"/>
        <v>-9.7082039324993712</v>
      </c>
      <c r="L48" s="2">
        <f>IF(G48&lt;=Berechnung!$E$6/-2," ",K48)</f>
        <v>-9.7082039324993712</v>
      </c>
      <c r="M48" s="9">
        <f>IF(G48&lt;=Berechnung!$E$6/-2,L$183,K48)</f>
        <v>-9.7082039324993712</v>
      </c>
    </row>
    <row r="49" spans="1:13" x14ac:dyDescent="0.2">
      <c r="A49">
        <f t="shared" si="3"/>
        <v>203.5</v>
      </c>
      <c r="B49">
        <f t="shared" si="5"/>
        <v>-0.39874906892524631</v>
      </c>
      <c r="C49">
        <f>B49*(Berechnung!B$5/2)</f>
        <v>-4.7849888271029553</v>
      </c>
      <c r="D49">
        <f t="shared" si="4"/>
        <v>-0.91706007438512405</v>
      </c>
      <c r="E49">
        <f>D49*(Berechnung!B$5/2)</f>
        <v>-11.004720892621489</v>
      </c>
      <c r="F49" s="2" t="str">
        <f>IF(C49&gt;=(Berechnung!D$6/2),C49,IF(C49&lt;=(Berechnung!D$6/-2),C49," "))</f>
        <v xml:space="preserve"> </v>
      </c>
      <c r="G49" s="2">
        <f t="shared" si="6"/>
        <v>-7.0534230275096768</v>
      </c>
      <c r="H49" s="2">
        <f>IF(G49&lt;=Berechnung!$E$6/-2," ",G49)</f>
        <v>-7.0534230275096768</v>
      </c>
      <c r="I49" s="9">
        <f>IF(G49&lt;=Berechnung!$E$6/-2,H$183,G49)</f>
        <v>-7.0534230275096768</v>
      </c>
      <c r="J49" s="2">
        <f t="shared" si="2"/>
        <v>0</v>
      </c>
      <c r="K49" s="2">
        <f t="shared" si="7"/>
        <v>-9.7082039324993712</v>
      </c>
      <c r="L49" s="2">
        <f>IF(G49&lt;=Berechnung!$E$6/-2," ",K49)</f>
        <v>-9.7082039324993712</v>
      </c>
      <c r="M49" s="9">
        <f>IF(G49&lt;=Berechnung!$E$6/-2,L$183,K49)</f>
        <v>-9.7082039324993712</v>
      </c>
    </row>
    <row r="50" spans="1:13" x14ac:dyDescent="0.2">
      <c r="A50">
        <f t="shared" si="3"/>
        <v>204</v>
      </c>
      <c r="B50">
        <f t="shared" si="5"/>
        <v>-0.40673664307579982</v>
      </c>
      <c r="C50">
        <f>B50*(Berechnung!B$5/2)</f>
        <v>-4.8808397169095983</v>
      </c>
      <c r="D50">
        <f t="shared" si="4"/>
        <v>-0.91354545764260109</v>
      </c>
      <c r="E50">
        <f>D50*(Berechnung!B$5/2)</f>
        <v>-10.962545491711213</v>
      </c>
      <c r="F50" s="2" t="str">
        <f>IF(C50&gt;=(Berechnung!D$6/2),C50,IF(C50&lt;=(Berechnung!D$6/-2),C50," "))</f>
        <v xml:space="preserve"> </v>
      </c>
      <c r="G50" s="2">
        <f t="shared" si="6"/>
        <v>-7.0534230275096768</v>
      </c>
      <c r="H50" s="2">
        <f>IF(G50&lt;=Berechnung!$E$6/-2," ",G50)</f>
        <v>-7.0534230275096768</v>
      </c>
      <c r="I50" s="9">
        <f>IF(G50&lt;=Berechnung!$E$6/-2,H$183,G50)</f>
        <v>-7.0534230275096768</v>
      </c>
      <c r="J50" s="2">
        <f t="shared" si="2"/>
        <v>0</v>
      </c>
      <c r="K50" s="2">
        <f t="shared" si="7"/>
        <v>-9.7082039324993712</v>
      </c>
      <c r="L50" s="2">
        <f>IF(G50&lt;=Berechnung!$E$6/-2," ",K50)</f>
        <v>-9.7082039324993712</v>
      </c>
      <c r="M50" s="9">
        <f>IF(G50&lt;=Berechnung!$E$6/-2,L$183,K50)</f>
        <v>-9.7082039324993712</v>
      </c>
    </row>
    <row r="51" spans="1:13" x14ac:dyDescent="0.2">
      <c r="A51">
        <f t="shared" si="3"/>
        <v>204.5</v>
      </c>
      <c r="B51">
        <f t="shared" si="5"/>
        <v>-0.41469324265623897</v>
      </c>
      <c r="C51">
        <f>B51*(Berechnung!B$5/2)</f>
        <v>-4.9763189118748681</v>
      </c>
      <c r="D51">
        <f t="shared" si="4"/>
        <v>-0.90996127087654322</v>
      </c>
      <c r="E51">
        <f>D51*(Berechnung!B$5/2)</f>
        <v>-10.919535250518518</v>
      </c>
      <c r="F51" s="2" t="str">
        <f>IF(C51&gt;=(Berechnung!D$6/2),C51,IF(C51&lt;=(Berechnung!D$6/-2),C51," "))</f>
        <v xml:space="preserve"> </v>
      </c>
      <c r="G51" s="2">
        <f t="shared" si="6"/>
        <v>-7.0534230275096768</v>
      </c>
      <c r="H51" s="2">
        <f>IF(G51&lt;=Berechnung!$E$6/-2," ",G51)</f>
        <v>-7.0534230275096768</v>
      </c>
      <c r="I51" s="9">
        <f>IF(G51&lt;=Berechnung!$E$6/-2,H$183,G51)</f>
        <v>-7.0534230275096768</v>
      </c>
      <c r="J51" s="2">
        <f t="shared" si="2"/>
        <v>0</v>
      </c>
      <c r="K51" s="2">
        <f t="shared" si="7"/>
        <v>-9.7082039324993712</v>
      </c>
      <c r="L51" s="2">
        <f>IF(G51&lt;=Berechnung!$E$6/-2," ",K51)</f>
        <v>-9.7082039324993712</v>
      </c>
      <c r="M51" s="9">
        <f>IF(G51&lt;=Berechnung!$E$6/-2,L$183,K51)</f>
        <v>-9.7082039324993712</v>
      </c>
    </row>
    <row r="52" spans="1:13" x14ac:dyDescent="0.2">
      <c r="A52">
        <f t="shared" si="3"/>
        <v>205</v>
      </c>
      <c r="B52">
        <f t="shared" si="5"/>
        <v>-0.42261826174069927</v>
      </c>
      <c r="C52">
        <f>B52*(Berechnung!B$5/2)</f>
        <v>-5.0714191408883913</v>
      </c>
      <c r="D52">
        <f t="shared" si="4"/>
        <v>-0.90630778703665005</v>
      </c>
      <c r="E52">
        <f>D52*(Berechnung!B$5/2)</f>
        <v>-10.875693444439801</v>
      </c>
      <c r="F52" s="2" t="str">
        <f>IF(C52&gt;=(Berechnung!D$6/2),C52,IF(C52&lt;=(Berechnung!D$6/-2),C52," "))</f>
        <v xml:space="preserve"> </v>
      </c>
      <c r="G52" s="2">
        <f t="shared" si="6"/>
        <v>-7.0534230275096768</v>
      </c>
      <c r="H52" s="2">
        <f>IF(G52&lt;=Berechnung!$E$6/-2," ",G52)</f>
        <v>-7.0534230275096768</v>
      </c>
      <c r="I52" s="9">
        <f>IF(G52&lt;=Berechnung!$E$6/-2,H$183,G52)</f>
        <v>-7.0534230275096768</v>
      </c>
      <c r="J52" s="2">
        <f t="shared" si="2"/>
        <v>0</v>
      </c>
      <c r="K52" s="2">
        <f t="shared" si="7"/>
        <v>-9.7082039324993712</v>
      </c>
      <c r="L52" s="2">
        <f>IF(G52&lt;=Berechnung!$E$6/-2," ",K52)</f>
        <v>-9.7082039324993712</v>
      </c>
      <c r="M52" s="9">
        <f>IF(G52&lt;=Berechnung!$E$6/-2,L$183,K52)</f>
        <v>-9.7082039324993712</v>
      </c>
    </row>
    <row r="53" spans="1:13" x14ac:dyDescent="0.2">
      <c r="A53">
        <f t="shared" si="3"/>
        <v>205.5</v>
      </c>
      <c r="B53">
        <f t="shared" si="5"/>
        <v>-0.4305110968082953</v>
      </c>
      <c r="C53">
        <f>B53*(Berechnung!B$5/2)</f>
        <v>-5.1661331616995438</v>
      </c>
      <c r="D53">
        <f t="shared" si="4"/>
        <v>-0.90258528434986052</v>
      </c>
      <c r="E53">
        <f>D53*(Berechnung!B$5/2)</f>
        <v>-10.831023412198327</v>
      </c>
      <c r="F53" s="2" t="str">
        <f>IF(C53&gt;=(Berechnung!D$6/2),C53,IF(C53&lt;=(Berechnung!D$6/-2),C53," "))</f>
        <v xml:space="preserve"> </v>
      </c>
      <c r="G53" s="2">
        <f t="shared" si="6"/>
        <v>-7.0534230275096768</v>
      </c>
      <c r="H53" s="2">
        <f>IF(G53&lt;=Berechnung!$E$6/-2," ",G53)</f>
        <v>-7.0534230275096768</v>
      </c>
      <c r="I53" s="9">
        <f>IF(G53&lt;=Berechnung!$E$6/-2,H$183,G53)</f>
        <v>-7.0534230275096768</v>
      </c>
      <c r="J53" s="2">
        <f t="shared" si="2"/>
        <v>0</v>
      </c>
      <c r="K53" s="2">
        <f t="shared" si="7"/>
        <v>-9.7082039324993712</v>
      </c>
      <c r="L53" s="2">
        <f>IF(G53&lt;=Berechnung!$E$6/-2," ",K53)</f>
        <v>-9.7082039324993712</v>
      </c>
      <c r="M53" s="9">
        <f>IF(G53&lt;=Berechnung!$E$6/-2,L$183,K53)</f>
        <v>-9.7082039324993712</v>
      </c>
    </row>
    <row r="54" spans="1:13" x14ac:dyDescent="0.2">
      <c r="A54">
        <f t="shared" si="3"/>
        <v>206</v>
      </c>
      <c r="B54">
        <f t="shared" si="5"/>
        <v>-0.43837114678907707</v>
      </c>
      <c r="C54">
        <f>B54*(Berechnung!B$5/2)</f>
        <v>-5.2604537614689253</v>
      </c>
      <c r="D54">
        <f t="shared" si="4"/>
        <v>-0.89879404629916715</v>
      </c>
      <c r="E54">
        <f>D54*(Berechnung!B$5/2)</f>
        <v>-10.785528555590005</v>
      </c>
      <c r="F54" s="2" t="str">
        <f>IF(C54&gt;=(Berechnung!D$6/2),C54,IF(C54&lt;=(Berechnung!D$6/-2),C54," "))</f>
        <v xml:space="preserve"> </v>
      </c>
      <c r="G54" s="2">
        <f t="shared" si="6"/>
        <v>-7.0534230275096768</v>
      </c>
      <c r="H54" s="2">
        <f>IF(G54&lt;=Berechnung!$E$6/-2," ",G54)</f>
        <v>-7.0534230275096768</v>
      </c>
      <c r="I54" s="9">
        <f>IF(G54&lt;=Berechnung!$E$6/-2,H$183,G54)</f>
        <v>-7.0534230275096768</v>
      </c>
      <c r="J54" s="2">
        <f t="shared" si="2"/>
        <v>0</v>
      </c>
      <c r="K54" s="2">
        <f t="shared" si="7"/>
        <v>-9.7082039324993712</v>
      </c>
      <c r="L54" s="2">
        <f>IF(G54&lt;=Berechnung!$E$6/-2," ",K54)</f>
        <v>-9.7082039324993712</v>
      </c>
      <c r="M54" s="9">
        <f>IF(G54&lt;=Berechnung!$E$6/-2,L$183,K54)</f>
        <v>-9.7082039324993712</v>
      </c>
    </row>
    <row r="55" spans="1:13" x14ac:dyDescent="0.2">
      <c r="A55">
        <f t="shared" si="3"/>
        <v>206.5</v>
      </c>
      <c r="B55">
        <f t="shared" si="5"/>
        <v>-0.44619781310980877</v>
      </c>
      <c r="C55">
        <f>B55*(Berechnung!B$5/2)</f>
        <v>-5.3543737573177053</v>
      </c>
      <c r="D55">
        <f t="shared" si="4"/>
        <v>-0.89493436160202511</v>
      </c>
      <c r="E55">
        <f>D55*(Berechnung!B$5/2)</f>
        <v>-10.739212339224302</v>
      </c>
      <c r="F55" s="2" t="str">
        <f>IF(C55&gt;=(Berechnung!D$6/2),C55,IF(C55&lt;=(Berechnung!D$6/-2),C55," "))</f>
        <v xml:space="preserve"> </v>
      </c>
      <c r="G55" s="2">
        <f t="shared" si="6"/>
        <v>-7.0534230275096768</v>
      </c>
      <c r="H55" s="2">
        <f>IF(G55&lt;=Berechnung!$E$6/-2," ",G55)</f>
        <v>-7.0534230275096768</v>
      </c>
      <c r="I55" s="9">
        <f>IF(G55&lt;=Berechnung!$E$6/-2,H$183,G55)</f>
        <v>-7.0534230275096768</v>
      </c>
      <c r="J55" s="2">
        <f t="shared" si="2"/>
        <v>0</v>
      </c>
      <c r="K55" s="2">
        <f t="shared" si="7"/>
        <v>-9.7082039324993712</v>
      </c>
      <c r="L55" s="2">
        <f>IF(G55&lt;=Berechnung!$E$6/-2," ",K55)</f>
        <v>-9.7082039324993712</v>
      </c>
      <c r="M55" s="9">
        <f>IF(G55&lt;=Berechnung!$E$6/-2,L$183,K55)</f>
        <v>-9.7082039324993712</v>
      </c>
    </row>
    <row r="56" spans="1:13" x14ac:dyDescent="0.2">
      <c r="A56">
        <f t="shared" si="3"/>
        <v>207</v>
      </c>
      <c r="B56">
        <f t="shared" si="5"/>
        <v>-0.45399049973954625</v>
      </c>
      <c r="C56">
        <f>B56*(Berechnung!B$5/2)</f>
        <v>-5.4478859968745548</v>
      </c>
      <c r="D56">
        <f t="shared" si="4"/>
        <v>-0.89100652418836812</v>
      </c>
      <c r="E56">
        <f>D56*(Berechnung!B$5/2)</f>
        <v>-10.692078290260417</v>
      </c>
      <c r="F56" s="2" t="str">
        <f>IF(C56&gt;=(Berechnung!D$6/2),C56,IF(C56&lt;=(Berechnung!D$6/-2),C56," "))</f>
        <v xml:space="preserve"> </v>
      </c>
      <c r="G56" s="2">
        <f t="shared" si="6"/>
        <v>-7.0534230275096768</v>
      </c>
      <c r="H56" s="2">
        <f>IF(G56&lt;=Berechnung!$E$6/-2," ",G56)</f>
        <v>-7.0534230275096768</v>
      </c>
      <c r="I56" s="9">
        <f>IF(G56&lt;=Berechnung!$E$6/-2,H$183,G56)</f>
        <v>-7.0534230275096768</v>
      </c>
      <c r="J56" s="2">
        <f t="shared" si="2"/>
        <v>0</v>
      </c>
      <c r="K56" s="2">
        <f t="shared" si="7"/>
        <v>-9.7082039324993712</v>
      </c>
      <c r="L56" s="2">
        <f>IF(G56&lt;=Berechnung!$E$6/-2," ",K56)</f>
        <v>-9.7082039324993712</v>
      </c>
      <c r="M56" s="9">
        <f>IF(G56&lt;=Berechnung!$E$6/-2,L$183,K56)</f>
        <v>-9.7082039324993712</v>
      </c>
    </row>
    <row r="57" spans="1:13" x14ac:dyDescent="0.2">
      <c r="A57">
        <f t="shared" si="3"/>
        <v>207.5</v>
      </c>
      <c r="B57">
        <f t="shared" si="5"/>
        <v>-0.46174861323503374</v>
      </c>
      <c r="C57">
        <f>B57*(Berechnung!B$5/2)</f>
        <v>-5.5409833588204052</v>
      </c>
      <c r="D57">
        <f t="shared" si="4"/>
        <v>-0.88701083317822182</v>
      </c>
      <c r="E57">
        <f>D57*(Berechnung!B$5/2)</f>
        <v>-10.644129998138663</v>
      </c>
      <c r="F57" s="2" t="str">
        <f>IF(C57&gt;=(Berechnung!D$6/2),C57,IF(C57&lt;=(Berechnung!D$6/-2),C57," "))</f>
        <v xml:space="preserve"> </v>
      </c>
      <c r="G57" s="2">
        <f t="shared" si="6"/>
        <v>-7.0534230275096768</v>
      </c>
      <c r="H57" s="2">
        <f>IF(G57&lt;=Berechnung!$E$6/-2," ",G57)</f>
        <v>-7.0534230275096768</v>
      </c>
      <c r="I57" s="9">
        <f>IF(G57&lt;=Berechnung!$E$6/-2,H$183,G57)</f>
        <v>-7.0534230275096768</v>
      </c>
      <c r="J57" s="2">
        <f t="shared" si="2"/>
        <v>0</v>
      </c>
      <c r="K57" s="2">
        <f t="shared" si="7"/>
        <v>-9.7082039324993712</v>
      </c>
      <c r="L57" s="2">
        <f>IF(G57&lt;=Berechnung!$E$6/-2," ",K57)</f>
        <v>-9.7082039324993712</v>
      </c>
      <c r="M57" s="9">
        <f>IF(G57&lt;=Berechnung!$E$6/-2,L$183,K57)</f>
        <v>-9.7082039324993712</v>
      </c>
    </row>
    <row r="58" spans="1:13" x14ac:dyDescent="0.2">
      <c r="A58">
        <f t="shared" si="3"/>
        <v>208</v>
      </c>
      <c r="B58">
        <f t="shared" si="5"/>
        <v>-0.46947156278589086</v>
      </c>
      <c r="C58">
        <f>B58*(Berechnung!B$5/2)</f>
        <v>-5.6336587534306908</v>
      </c>
      <c r="D58">
        <f t="shared" si="4"/>
        <v>-0.88294759285892688</v>
      </c>
      <c r="E58">
        <f>D58*(Berechnung!B$5/2)</f>
        <v>-10.595371114307122</v>
      </c>
      <c r="F58" s="2" t="str">
        <f>IF(C58&gt;=(Berechnung!D$6/2),C58,IF(C58&lt;=(Berechnung!D$6/-2),C58," "))</f>
        <v xml:space="preserve"> </v>
      </c>
      <c r="G58" s="2">
        <f t="shared" si="6"/>
        <v>-7.0534230275096768</v>
      </c>
      <c r="H58" s="2">
        <f>IF(G58&lt;=Berechnung!$E$6/-2," ",G58)</f>
        <v>-7.0534230275096768</v>
      </c>
      <c r="I58" s="9">
        <f>IF(G58&lt;=Berechnung!$E$6/-2,H$183,G58)</f>
        <v>-7.0534230275096768</v>
      </c>
      <c r="J58" s="2">
        <f t="shared" si="2"/>
        <v>0</v>
      </c>
      <c r="K58" s="2">
        <f t="shared" si="7"/>
        <v>-9.7082039324993712</v>
      </c>
      <c r="L58" s="2">
        <f>IF(G58&lt;=Berechnung!$E$6/-2," ",K58)</f>
        <v>-9.7082039324993712</v>
      </c>
      <c r="M58" s="9">
        <f>IF(G58&lt;=Berechnung!$E$6/-2,L$183,K58)</f>
        <v>-9.7082039324993712</v>
      </c>
    </row>
    <row r="59" spans="1:13" x14ac:dyDescent="0.2">
      <c r="A59">
        <f t="shared" si="3"/>
        <v>208.5</v>
      </c>
      <c r="B59">
        <f t="shared" si="5"/>
        <v>-0.47715876025960841</v>
      </c>
      <c r="C59">
        <f>B59*(Berechnung!B$5/2)</f>
        <v>-5.7259051231153011</v>
      </c>
      <c r="D59">
        <f t="shared" si="4"/>
        <v>-0.87881711266196538</v>
      </c>
      <c r="E59">
        <f>D59*(Berechnung!B$5/2)</f>
        <v>-10.545805351943585</v>
      </c>
      <c r="F59" s="2" t="str">
        <f>IF(C59&gt;=(Berechnung!D$6/2),C59,IF(C59&lt;=(Berechnung!D$6/-2),C59," "))</f>
        <v xml:space="preserve"> </v>
      </c>
      <c r="G59" s="2">
        <f t="shared" si="6"/>
        <v>-7.0534230275096768</v>
      </c>
      <c r="H59" s="2">
        <f>IF(G59&lt;=Berechnung!$E$6/-2," ",G59)</f>
        <v>-7.0534230275096768</v>
      </c>
      <c r="I59" s="9">
        <f>IF(G59&lt;=Berechnung!$E$6/-2,H$183,G59)</f>
        <v>-7.0534230275096768</v>
      </c>
      <c r="J59" s="2">
        <f t="shared" si="2"/>
        <v>0</v>
      </c>
      <c r="K59" s="2">
        <f t="shared" si="7"/>
        <v>-9.7082039324993712</v>
      </c>
      <c r="L59" s="2">
        <f>IF(G59&lt;=Berechnung!$E$6/-2," ",K59)</f>
        <v>-9.7082039324993712</v>
      </c>
      <c r="M59" s="9">
        <f>IF(G59&lt;=Berechnung!$E$6/-2,L$183,K59)</f>
        <v>-9.7082039324993712</v>
      </c>
    </row>
    <row r="60" spans="1:13" x14ac:dyDescent="0.2">
      <c r="A60">
        <f t="shared" si="3"/>
        <v>209</v>
      </c>
      <c r="B60">
        <f t="shared" si="5"/>
        <v>-0.48480962024633695</v>
      </c>
      <c r="C60">
        <f>B60*(Berechnung!B$5/2)</f>
        <v>-5.8177154429560431</v>
      </c>
      <c r="D60">
        <f t="shared" si="4"/>
        <v>-0.87461970713939585</v>
      </c>
      <c r="E60">
        <f>D60*(Berechnung!B$5/2)</f>
        <v>-10.49543648567275</v>
      </c>
      <c r="F60" s="2" t="str">
        <f>IF(C60&gt;=(Berechnung!D$6/2),C60,IF(C60&lt;=(Berechnung!D$6/-2),C60," "))</f>
        <v xml:space="preserve"> </v>
      </c>
      <c r="G60" s="2">
        <f t="shared" si="6"/>
        <v>-7.0534230275096768</v>
      </c>
      <c r="H60" s="2">
        <f>IF(G60&lt;=Berechnung!$E$6/-2," ",G60)</f>
        <v>-7.0534230275096768</v>
      </c>
      <c r="I60" s="9">
        <f>IF(G60&lt;=Berechnung!$E$6/-2,H$183,G60)</f>
        <v>-7.0534230275096768</v>
      </c>
      <c r="J60" s="2">
        <f t="shared" si="2"/>
        <v>0</v>
      </c>
      <c r="K60" s="2">
        <f t="shared" si="7"/>
        <v>-9.7082039324993712</v>
      </c>
      <c r="L60" s="2">
        <f>IF(G60&lt;=Berechnung!$E$6/-2," ",K60)</f>
        <v>-9.7082039324993712</v>
      </c>
      <c r="M60" s="9">
        <f>IF(G60&lt;=Berechnung!$E$6/-2,L$183,K60)</f>
        <v>-9.7082039324993712</v>
      </c>
    </row>
    <row r="61" spans="1:13" x14ac:dyDescent="0.2">
      <c r="A61">
        <f t="shared" si="3"/>
        <v>209.5</v>
      </c>
      <c r="B61">
        <f t="shared" si="5"/>
        <v>-0.49242356010346694</v>
      </c>
      <c r="C61">
        <f>B61*(Berechnung!B$5/2)</f>
        <v>-5.9090827212416031</v>
      </c>
      <c r="D61">
        <f t="shared" si="4"/>
        <v>-0.87035569593989981</v>
      </c>
      <c r="E61">
        <f>D61*(Berechnung!B$5/2)</f>
        <v>-10.444268351278797</v>
      </c>
      <c r="F61" s="2" t="str">
        <f>IF(C61&gt;=(Berechnung!D$6/2),C61,IF(C61&lt;=(Berechnung!D$6/-2),C61," "))</f>
        <v xml:space="preserve"> </v>
      </c>
      <c r="G61" s="2">
        <f t="shared" si="6"/>
        <v>-7.0534230275096768</v>
      </c>
      <c r="H61" s="2">
        <f>IF(G61&lt;=Berechnung!$E$6/-2," ",G61)</f>
        <v>-7.0534230275096768</v>
      </c>
      <c r="I61" s="9">
        <f>IF(G61&lt;=Berechnung!$E$6/-2,H$183,G61)</f>
        <v>-7.0534230275096768</v>
      </c>
      <c r="J61" s="2">
        <f t="shared" si="2"/>
        <v>0</v>
      </c>
      <c r="K61" s="2">
        <f t="shared" si="7"/>
        <v>-9.7082039324993712</v>
      </c>
      <c r="L61" s="2">
        <f>IF(G61&lt;=Berechnung!$E$6/-2," ",K61)</f>
        <v>-9.7082039324993712</v>
      </c>
      <c r="M61" s="9">
        <f>IF(G61&lt;=Berechnung!$E$6/-2,L$183,K61)</f>
        <v>-9.7082039324993712</v>
      </c>
    </row>
    <row r="62" spans="1:13" x14ac:dyDescent="0.2">
      <c r="A62">
        <f t="shared" si="3"/>
        <v>210</v>
      </c>
      <c r="B62">
        <f t="shared" si="5"/>
        <v>-0.50000000000000011</v>
      </c>
      <c r="C62">
        <f>B62*(Berechnung!B$5/2)</f>
        <v>-6.0000000000000018</v>
      </c>
      <c r="D62">
        <f t="shared" si="4"/>
        <v>-0.8660254037844386</v>
      </c>
      <c r="E62">
        <f>D62*(Berechnung!B$5/2)</f>
        <v>-10.392304845413264</v>
      </c>
      <c r="F62" s="2" t="str">
        <f>IF(C62&gt;=(Berechnung!D$6/2),C62,IF(C62&lt;=(Berechnung!D$6/-2),C62," "))</f>
        <v xml:space="preserve"> </v>
      </c>
      <c r="G62" s="2">
        <f t="shared" si="6"/>
        <v>-7.0534230275096768</v>
      </c>
      <c r="H62" s="2">
        <f>IF(G62&lt;=Berechnung!$E$6/-2," ",G62)</f>
        <v>-7.0534230275096768</v>
      </c>
      <c r="I62" s="9">
        <f>IF(G62&lt;=Berechnung!$E$6/-2,H$183,G62)</f>
        <v>-7.0534230275096768</v>
      </c>
      <c r="J62" s="2">
        <f t="shared" si="2"/>
        <v>0</v>
      </c>
      <c r="K62" s="2">
        <f t="shared" si="7"/>
        <v>-9.7082039324993712</v>
      </c>
      <c r="L62" s="2">
        <f>IF(G62&lt;=Berechnung!$E$6/-2," ",K62)</f>
        <v>-9.7082039324993712</v>
      </c>
      <c r="M62" s="9">
        <f>IF(G62&lt;=Berechnung!$E$6/-2,L$183,K62)</f>
        <v>-9.7082039324993712</v>
      </c>
    </row>
    <row r="63" spans="1:13" x14ac:dyDescent="0.2">
      <c r="A63">
        <f t="shared" si="3"/>
        <v>210.5</v>
      </c>
      <c r="B63">
        <f t="shared" si="5"/>
        <v>-0.50753836296070387</v>
      </c>
      <c r="C63">
        <f>B63*(Berechnung!B$5/2)</f>
        <v>-6.090460355528446</v>
      </c>
      <c r="D63">
        <f t="shared" si="4"/>
        <v>-0.86162916044152593</v>
      </c>
      <c r="E63">
        <f>D63*(Berechnung!B$5/2)</f>
        <v>-10.339549925298311</v>
      </c>
      <c r="F63" s="2" t="str">
        <f>IF(C63&gt;=(Berechnung!D$6/2),C63,IF(C63&lt;=(Berechnung!D$6/-2),C63," "))</f>
        <v xml:space="preserve"> </v>
      </c>
      <c r="G63" s="2">
        <f t="shared" si="6"/>
        <v>-7.0534230275096768</v>
      </c>
      <c r="H63" s="2">
        <f>IF(G63&lt;=Berechnung!$E$6/-2," ",G63)</f>
        <v>-7.0534230275096768</v>
      </c>
      <c r="I63" s="9">
        <f>IF(G63&lt;=Berechnung!$E$6/-2,H$183,G63)</f>
        <v>-7.0534230275096768</v>
      </c>
      <c r="J63" s="2">
        <f t="shared" si="2"/>
        <v>0</v>
      </c>
      <c r="K63" s="2">
        <f t="shared" si="7"/>
        <v>-9.7082039324993712</v>
      </c>
      <c r="L63" s="2">
        <f>IF(G63&lt;=Berechnung!$E$6/-2," ",K63)</f>
        <v>-9.7082039324993712</v>
      </c>
      <c r="M63" s="9">
        <f>IF(G63&lt;=Berechnung!$E$6/-2,L$183,K63)</f>
        <v>-9.7082039324993712</v>
      </c>
    </row>
    <row r="64" spans="1:13" x14ac:dyDescent="0.2">
      <c r="A64">
        <f t="shared" si="3"/>
        <v>211</v>
      </c>
      <c r="B64">
        <f t="shared" si="5"/>
        <v>-0.51503807491005416</v>
      </c>
      <c r="C64">
        <f>B64*(Berechnung!B$5/2)</f>
        <v>-6.1804568989206494</v>
      </c>
      <c r="D64">
        <f t="shared" si="4"/>
        <v>-0.85716730070211233</v>
      </c>
      <c r="E64">
        <f>D64*(Berechnung!B$5/2)</f>
        <v>-10.286007608425347</v>
      </c>
      <c r="F64" s="2" t="str">
        <f>IF(C64&gt;=(Berechnung!D$6/2),C64,IF(C64&lt;=(Berechnung!D$6/-2),C64," "))</f>
        <v xml:space="preserve"> </v>
      </c>
      <c r="G64" s="2">
        <f t="shared" si="6"/>
        <v>-7.0534230275096768</v>
      </c>
      <c r="H64" s="2">
        <f>IF(G64&lt;=Berechnung!$E$6/-2," ",G64)</f>
        <v>-7.0534230275096768</v>
      </c>
      <c r="I64" s="9">
        <f>IF(G64&lt;=Berechnung!$E$6/-2,H$183,G64)</f>
        <v>-7.0534230275096768</v>
      </c>
      <c r="J64" s="2">
        <f t="shared" si="2"/>
        <v>0</v>
      </c>
      <c r="K64" s="2">
        <f t="shared" si="7"/>
        <v>-9.7082039324993712</v>
      </c>
      <c r="L64" s="2">
        <f>IF(G64&lt;=Berechnung!$E$6/-2," ",K64)</f>
        <v>-9.7082039324993712</v>
      </c>
      <c r="M64" s="9">
        <f>IF(G64&lt;=Berechnung!$E$6/-2,L$183,K64)</f>
        <v>-9.7082039324993712</v>
      </c>
    </row>
    <row r="65" spans="1:13" x14ac:dyDescent="0.2">
      <c r="A65">
        <f t="shared" si="3"/>
        <v>211.5</v>
      </c>
      <c r="B65">
        <f t="shared" si="5"/>
        <v>-0.52249856471594869</v>
      </c>
      <c r="C65">
        <f>B65*(Berechnung!B$5/2)</f>
        <v>-6.2699827765913838</v>
      </c>
      <c r="D65">
        <f t="shared" si="4"/>
        <v>-0.85264016435409229</v>
      </c>
      <c r="E65">
        <f>D65*(Berechnung!B$5/2)</f>
        <v>-10.231681972249108</v>
      </c>
      <c r="F65" s="2" t="str">
        <f>IF(C65&gt;=(Berechnung!D$6/2),C65,IF(C65&lt;=(Berechnung!D$6/-2),C65," "))</f>
        <v xml:space="preserve"> </v>
      </c>
      <c r="G65" s="2">
        <f t="shared" si="6"/>
        <v>-7.0534230275096768</v>
      </c>
      <c r="H65" s="2">
        <f>IF(G65&lt;=Berechnung!$E$6/-2," ",G65)</f>
        <v>-7.0534230275096768</v>
      </c>
      <c r="I65" s="9">
        <f>IF(G65&lt;=Berechnung!$E$6/-2,H$183,G65)</f>
        <v>-7.0534230275096768</v>
      </c>
      <c r="J65" s="2">
        <f t="shared" si="2"/>
        <v>0</v>
      </c>
      <c r="K65" s="2">
        <f t="shared" si="7"/>
        <v>-9.7082039324993712</v>
      </c>
      <c r="L65" s="2">
        <f>IF(G65&lt;=Berechnung!$E$6/-2," ",K65)</f>
        <v>-9.7082039324993712</v>
      </c>
      <c r="M65" s="9">
        <f>IF(G65&lt;=Berechnung!$E$6/-2,L$183,K65)</f>
        <v>-9.7082039324993712</v>
      </c>
    </row>
    <row r="66" spans="1:13" x14ac:dyDescent="0.2">
      <c r="A66">
        <f t="shared" si="3"/>
        <v>212</v>
      </c>
      <c r="B66">
        <f t="shared" si="5"/>
        <v>-0.52991926423320479</v>
      </c>
      <c r="C66">
        <f>B66*(Berechnung!B$5/2)</f>
        <v>-6.3590311707984579</v>
      </c>
      <c r="D66">
        <f t="shared" si="4"/>
        <v>-0.84804809615642607</v>
      </c>
      <c r="E66">
        <f>D66*(Berechnung!B$5/2)</f>
        <v>-10.176577153877112</v>
      </c>
      <c r="F66" s="2" t="str">
        <f>IF(C66&gt;=(Berechnung!D$6/2),C66,IF(C66&lt;=(Berechnung!D$6/-2),C66," "))</f>
        <v xml:space="preserve"> </v>
      </c>
      <c r="G66" s="2">
        <f t="shared" ref="G66:G97" si="8">IF(F66=C66,F66,F$183)</f>
        <v>-7.0534230275096768</v>
      </c>
      <c r="H66" s="2">
        <f>IF(G66&lt;=Berechnung!$E$6/-2," ",G66)</f>
        <v>-7.0534230275096768</v>
      </c>
      <c r="I66" s="9">
        <f>IF(G66&lt;=Berechnung!$E$6/-2,H$183,G66)</f>
        <v>-7.0534230275096768</v>
      </c>
      <c r="J66" s="2">
        <f t="shared" si="2"/>
        <v>0</v>
      </c>
      <c r="K66" s="2">
        <f t="shared" ref="K66:K97" si="9">IF(J66=E66,J66,J$183)</f>
        <v>-9.7082039324993712</v>
      </c>
      <c r="L66" s="2">
        <f>IF(G66&lt;=Berechnung!$E$6/-2," ",K66)</f>
        <v>-9.7082039324993712</v>
      </c>
      <c r="M66" s="9">
        <f>IF(G66&lt;=Berechnung!$E$6/-2,L$183,K66)</f>
        <v>-9.7082039324993712</v>
      </c>
    </row>
    <row r="67" spans="1:13" x14ac:dyDescent="0.2">
      <c r="A67">
        <f t="shared" si="3"/>
        <v>212.5</v>
      </c>
      <c r="B67">
        <f t="shared" si="5"/>
        <v>-0.53729960834682355</v>
      </c>
      <c r="C67">
        <f>B67*(Berechnung!B$5/2)</f>
        <v>-6.4475953001618826</v>
      </c>
      <c r="D67">
        <f t="shared" si="4"/>
        <v>-0.84339144581288583</v>
      </c>
      <c r="E67">
        <f>D67*(Berechnung!B$5/2)</f>
        <v>-10.12069734975463</v>
      </c>
      <c r="F67" s="2" t="str">
        <f>IF(C67&gt;=(Berechnung!D$6/2),C67,IF(C67&lt;=(Berechnung!D$6/-2),C67," "))</f>
        <v xml:space="preserve"> </v>
      </c>
      <c r="G67" s="2">
        <f t="shared" si="8"/>
        <v>-7.0534230275096768</v>
      </c>
      <c r="H67" s="2">
        <f>IF(G67&lt;=Berechnung!$E$6/-2," ",G67)</f>
        <v>-7.0534230275096768</v>
      </c>
      <c r="I67" s="9">
        <f>IF(G67&lt;=Berechnung!$E$6/-2,H$183,G67)</f>
        <v>-7.0534230275096768</v>
      </c>
      <c r="J67" s="2">
        <f t="shared" ref="J67:J130" si="10">IF(F67=C67,E67,0)</f>
        <v>0</v>
      </c>
      <c r="K67" s="2">
        <f t="shared" si="9"/>
        <v>-9.7082039324993712</v>
      </c>
      <c r="L67" s="2">
        <f>IF(G67&lt;=Berechnung!$E$6/-2," ",K67)</f>
        <v>-9.7082039324993712</v>
      </c>
      <c r="M67" s="9">
        <f>IF(G67&lt;=Berechnung!$E$6/-2,L$183,K67)</f>
        <v>-9.7082039324993712</v>
      </c>
    </row>
    <row r="68" spans="1:13" x14ac:dyDescent="0.2">
      <c r="A68">
        <f t="shared" ref="A68:A131" si="11">A67+0.5</f>
        <v>213</v>
      </c>
      <c r="B68">
        <f t="shared" si="5"/>
        <v>-0.54463903501502708</v>
      </c>
      <c r="C68">
        <f>B68*(Berechnung!B$5/2)</f>
        <v>-6.5356684201803255</v>
      </c>
      <c r="D68">
        <f t="shared" ref="D68:D131" si="12">COS(A68*PI()/180)</f>
        <v>-0.83867056794542405</v>
      </c>
      <c r="E68">
        <f>D68*(Berechnung!B$5/2)</f>
        <v>-10.064046815345089</v>
      </c>
      <c r="F68" s="2" t="str">
        <f>IF(C68&gt;=(Berechnung!D$6/2),C68,IF(C68&lt;=(Berechnung!D$6/-2),C68," "))</f>
        <v xml:space="preserve"> </v>
      </c>
      <c r="G68" s="2">
        <f t="shared" si="8"/>
        <v>-7.0534230275096768</v>
      </c>
      <c r="H68" s="2">
        <f>IF(G68&lt;=Berechnung!$E$6/-2," ",G68)</f>
        <v>-7.0534230275096768</v>
      </c>
      <c r="I68" s="9">
        <f>IF(G68&lt;=Berechnung!$E$6/-2,H$183,G68)</f>
        <v>-7.0534230275096768</v>
      </c>
      <c r="J68" s="2">
        <f t="shared" si="10"/>
        <v>0</v>
      </c>
      <c r="K68" s="2">
        <f t="shared" si="9"/>
        <v>-9.7082039324993712</v>
      </c>
      <c r="L68" s="2">
        <f>IF(G68&lt;=Berechnung!$E$6/-2," ",K68)</f>
        <v>-9.7082039324993712</v>
      </c>
      <c r="M68" s="9">
        <f>IF(G68&lt;=Berechnung!$E$6/-2,L$183,K68)</f>
        <v>-9.7082039324993712</v>
      </c>
    </row>
    <row r="69" spans="1:13" x14ac:dyDescent="0.2">
      <c r="A69">
        <f t="shared" si="11"/>
        <v>213.5</v>
      </c>
      <c r="B69">
        <f t="shared" si="5"/>
        <v>-0.55193698531205848</v>
      </c>
      <c r="C69">
        <f>B69*(Berechnung!B$5/2)</f>
        <v>-6.6232438237447013</v>
      </c>
      <c r="D69">
        <f t="shared" si="12"/>
        <v>-0.83388582206716799</v>
      </c>
      <c r="E69">
        <f>D69*(Berechnung!B$5/2)</f>
        <v>-10.006629864806015</v>
      </c>
      <c r="F69" s="2" t="str">
        <f>IF(C69&gt;=(Berechnung!D$6/2),C69,IF(C69&lt;=(Berechnung!D$6/-2),C69," "))</f>
        <v xml:space="preserve"> </v>
      </c>
      <c r="G69" s="2">
        <f t="shared" si="8"/>
        <v>-7.0534230275096768</v>
      </c>
      <c r="H69" s="2">
        <f>IF(G69&lt;=Berechnung!$E$6/-2," ",G69)</f>
        <v>-7.0534230275096768</v>
      </c>
      <c r="I69" s="9">
        <f>IF(G69&lt;=Berechnung!$E$6/-2,H$183,G69)</f>
        <v>-7.0534230275096768</v>
      </c>
      <c r="J69" s="2">
        <f t="shared" si="10"/>
        <v>0</v>
      </c>
      <c r="K69" s="2">
        <f t="shared" si="9"/>
        <v>-9.7082039324993712</v>
      </c>
      <c r="L69" s="2">
        <f>IF(G69&lt;=Berechnung!$E$6/-2," ",K69)</f>
        <v>-9.7082039324993712</v>
      </c>
      <c r="M69" s="9">
        <f>IF(G69&lt;=Berechnung!$E$6/-2,L$183,K69)</f>
        <v>-9.7082039324993712</v>
      </c>
    </row>
    <row r="70" spans="1:13" x14ac:dyDescent="0.2">
      <c r="A70">
        <f t="shared" si="11"/>
        <v>214</v>
      </c>
      <c r="B70">
        <f t="shared" ref="B70:B133" si="13">SIN(A70*PI()/180)</f>
        <v>-0.55919290347074668</v>
      </c>
      <c r="C70">
        <f>B70*(Berechnung!B$5/2)</f>
        <v>-6.7103148416489606</v>
      </c>
      <c r="D70">
        <f t="shared" si="12"/>
        <v>-0.82903757255504185</v>
      </c>
      <c r="E70">
        <f>D70*(Berechnung!B$5/2)</f>
        <v>-9.9484508706605013</v>
      </c>
      <c r="F70" s="2" t="str">
        <f>IF(C70&gt;=(Berechnung!D$6/2),C70,IF(C70&lt;=(Berechnung!D$6/-2),C70," "))</f>
        <v xml:space="preserve"> </v>
      </c>
      <c r="G70" s="2">
        <f t="shared" si="8"/>
        <v>-7.0534230275096768</v>
      </c>
      <c r="H70" s="2">
        <f>IF(G70&lt;=Berechnung!$E$6/-2," ",G70)</f>
        <v>-7.0534230275096768</v>
      </c>
      <c r="I70" s="9">
        <f>IF(G70&lt;=Berechnung!$E$6/-2,H$183,G70)</f>
        <v>-7.0534230275096768</v>
      </c>
      <c r="J70" s="2">
        <f t="shared" si="10"/>
        <v>0</v>
      </c>
      <c r="K70" s="2">
        <f t="shared" si="9"/>
        <v>-9.7082039324993712</v>
      </c>
      <c r="L70" s="2">
        <f>IF(G70&lt;=Berechnung!$E$6/-2," ",K70)</f>
        <v>-9.7082039324993712</v>
      </c>
      <c r="M70" s="9">
        <f>IF(G70&lt;=Berechnung!$E$6/-2,L$183,K70)</f>
        <v>-9.7082039324993712</v>
      </c>
    </row>
    <row r="71" spans="1:13" x14ac:dyDescent="0.2">
      <c r="A71">
        <f t="shared" si="11"/>
        <v>214.5</v>
      </c>
      <c r="B71">
        <f t="shared" si="13"/>
        <v>-0.56640623692483294</v>
      </c>
      <c r="C71">
        <f>B71*(Berechnung!B$5/2)</f>
        <v>-6.7968748430979957</v>
      </c>
      <c r="D71">
        <f t="shared" si="12"/>
        <v>-0.82412618862201559</v>
      </c>
      <c r="E71">
        <f>D71*(Berechnung!B$5/2)</f>
        <v>-9.8895142634641875</v>
      </c>
      <c r="F71" s="2" t="str">
        <f>IF(C71&gt;=(Berechnung!D$6/2),C71,IF(C71&lt;=(Berechnung!D$6/-2),C71," "))</f>
        <v xml:space="preserve"> </v>
      </c>
      <c r="G71" s="2">
        <f t="shared" si="8"/>
        <v>-7.0534230275096768</v>
      </c>
      <c r="H71" s="2">
        <f>IF(G71&lt;=Berechnung!$E$6/-2," ",G71)</f>
        <v>-7.0534230275096768</v>
      </c>
      <c r="I71" s="9">
        <f>IF(G71&lt;=Berechnung!$E$6/-2,H$183,G71)</f>
        <v>-7.0534230275096768</v>
      </c>
      <c r="J71" s="2">
        <f t="shared" si="10"/>
        <v>0</v>
      </c>
      <c r="K71" s="2">
        <f t="shared" si="9"/>
        <v>-9.7082039324993712</v>
      </c>
      <c r="L71" s="2">
        <f>IF(G71&lt;=Berechnung!$E$6/-2," ",K71)</f>
        <v>-9.7082039324993712</v>
      </c>
      <c r="M71" s="9">
        <f>IF(G71&lt;=Berechnung!$E$6/-2,L$183,K71)</f>
        <v>-9.7082039324993712</v>
      </c>
    </row>
    <row r="72" spans="1:13" x14ac:dyDescent="0.2">
      <c r="A72">
        <f t="shared" si="11"/>
        <v>215</v>
      </c>
      <c r="B72">
        <f t="shared" si="13"/>
        <v>-0.57357643635104583</v>
      </c>
      <c r="C72">
        <f>B72*(Berechnung!B$5/2)</f>
        <v>-6.8829172362125499</v>
      </c>
      <c r="D72">
        <f t="shared" si="12"/>
        <v>-0.81915204428899202</v>
      </c>
      <c r="E72">
        <f>D72*(Berechnung!B$5/2)</f>
        <v>-9.8298245314679047</v>
      </c>
      <c r="F72" s="2" t="str">
        <f>IF(C72&gt;=(Berechnung!D$6/2),C72,IF(C72&lt;=(Berechnung!D$6/-2),C72," "))</f>
        <v xml:space="preserve"> </v>
      </c>
      <c r="G72" s="2">
        <f t="shared" si="8"/>
        <v>-7.0534230275096768</v>
      </c>
      <c r="H72" s="2">
        <f>IF(G72&lt;=Berechnung!$E$6/-2," ",G72)</f>
        <v>-7.0534230275096768</v>
      </c>
      <c r="I72" s="9">
        <f>IF(G72&lt;=Berechnung!$E$6/-2,H$183,G72)</f>
        <v>-7.0534230275096768</v>
      </c>
      <c r="J72" s="2">
        <f t="shared" si="10"/>
        <v>0</v>
      </c>
      <c r="K72" s="2">
        <f t="shared" si="9"/>
        <v>-9.7082039324993712</v>
      </c>
      <c r="L72" s="2">
        <f>IF(G72&lt;=Berechnung!$E$6/-2," ",K72)</f>
        <v>-9.7082039324993712</v>
      </c>
      <c r="M72" s="9">
        <f>IF(G72&lt;=Berechnung!$E$6/-2,L$183,K72)</f>
        <v>-9.7082039324993712</v>
      </c>
    </row>
    <row r="73" spans="1:13" x14ac:dyDescent="0.2">
      <c r="A73">
        <f t="shared" si="11"/>
        <v>215.5</v>
      </c>
      <c r="B73">
        <f t="shared" si="13"/>
        <v>-0.58070295571093977</v>
      </c>
      <c r="C73">
        <f>B73*(Berechnung!B$5/2)</f>
        <v>-6.9684354685312773</v>
      </c>
      <c r="D73">
        <f t="shared" si="12"/>
        <v>-0.81411551835631923</v>
      </c>
      <c r="E73">
        <f>D73*(Berechnung!B$5/2)</f>
        <v>-9.7693862202758304</v>
      </c>
      <c r="F73" s="2" t="str">
        <f>IF(C73&gt;=(Berechnung!D$6/2),C73,IF(C73&lt;=(Berechnung!D$6/-2),C73," "))</f>
        <v xml:space="preserve"> </v>
      </c>
      <c r="G73" s="2">
        <f t="shared" si="8"/>
        <v>-7.0534230275096768</v>
      </c>
      <c r="H73" s="2">
        <f>IF(G73&lt;=Berechnung!$E$6/-2," ",G73)</f>
        <v>-7.0534230275096768</v>
      </c>
      <c r="I73" s="9">
        <f>IF(G73&lt;=Berechnung!$E$6/-2,H$183,G73)</f>
        <v>-7.0534230275096768</v>
      </c>
      <c r="J73" s="2">
        <f t="shared" si="10"/>
        <v>0</v>
      </c>
      <c r="K73" s="2">
        <f t="shared" si="9"/>
        <v>-9.7082039324993712</v>
      </c>
      <c r="L73" s="2">
        <f>IF(G73&lt;=Berechnung!$E$6/-2," ",K73)</f>
        <v>-9.7082039324993712</v>
      </c>
      <c r="M73" s="9">
        <f>IF(G73&lt;=Berechnung!$E$6/-2,L$183,K73)</f>
        <v>-9.7082039324993712</v>
      </c>
    </row>
    <row r="74" spans="1:13" x14ac:dyDescent="0.2">
      <c r="A74">
        <f t="shared" si="11"/>
        <v>216</v>
      </c>
      <c r="B74">
        <f t="shared" si="13"/>
        <v>-0.58778525229247303</v>
      </c>
      <c r="C74">
        <f>B74*(Berechnung!B$5/2)</f>
        <v>-7.0534230275096768</v>
      </c>
      <c r="D74">
        <f t="shared" si="12"/>
        <v>-0.80901699437494756</v>
      </c>
      <c r="E74">
        <f>D74*(Berechnung!B$5/2)</f>
        <v>-9.7082039324993712</v>
      </c>
      <c r="F74" s="2">
        <f>IF(C74&gt;=(Berechnung!D$6/2),C74,IF(C74&lt;=(Berechnung!D$6/-2),C74," "))</f>
        <v>-7.0534230275096768</v>
      </c>
      <c r="G74" s="2">
        <f t="shared" si="8"/>
        <v>-7.0534230275096768</v>
      </c>
      <c r="H74" s="2">
        <f>IF(G74&lt;=Berechnung!$E$6/-2," ",G74)</f>
        <v>-7.0534230275096768</v>
      </c>
      <c r="I74" s="9">
        <f>IF(G74&lt;=Berechnung!$E$6/-2,H$183,G74)</f>
        <v>-7.0534230275096768</v>
      </c>
      <c r="J74" s="2">
        <f t="shared" si="10"/>
        <v>-9.7082039324993712</v>
      </c>
      <c r="K74" s="2">
        <f t="shared" si="9"/>
        <v>-9.7082039324993712</v>
      </c>
      <c r="L74" s="2">
        <f>IF(G74&lt;=Berechnung!$E$6/-2," ",K74)</f>
        <v>-9.7082039324993712</v>
      </c>
      <c r="M74" s="9">
        <f>IF(G74&lt;=Berechnung!$E$6/-2,L$183,K74)</f>
        <v>-9.7082039324993712</v>
      </c>
    </row>
    <row r="75" spans="1:13" x14ac:dyDescent="0.2">
      <c r="A75">
        <f t="shared" si="11"/>
        <v>216.5</v>
      </c>
      <c r="B75">
        <f t="shared" si="13"/>
        <v>-0.59482278675134148</v>
      </c>
      <c r="C75">
        <f>B75*(Berechnung!B$5/2)</f>
        <v>-7.1378734410160973</v>
      </c>
      <c r="D75">
        <f t="shared" si="12"/>
        <v>-0.80385686061721717</v>
      </c>
      <c r="E75">
        <f>D75*(Berechnung!B$5/2)</f>
        <v>-9.6462823274066061</v>
      </c>
      <c r="F75" s="2">
        <f>IF(C75&gt;=(Berechnung!D$6/2),C75,IF(C75&lt;=(Berechnung!D$6/-2),C75," "))</f>
        <v>-7.1378734410160973</v>
      </c>
      <c r="G75" s="2">
        <f t="shared" si="8"/>
        <v>-7.1378734410160973</v>
      </c>
      <c r="H75" s="2">
        <f>IF(G75&lt;=Berechnung!$E$6/-2," ",G75)</f>
        <v>-7.1378734410160973</v>
      </c>
      <c r="I75" s="9">
        <f>IF(G75&lt;=Berechnung!$E$6/-2,H$183,G75)</f>
        <v>-7.1378734410160973</v>
      </c>
      <c r="J75" s="2">
        <f t="shared" si="10"/>
        <v>-9.6462823274066061</v>
      </c>
      <c r="K75" s="2">
        <f t="shared" si="9"/>
        <v>-9.6462823274066061</v>
      </c>
      <c r="L75" s="2">
        <f>IF(G75&lt;=Berechnung!$E$6/-2," ",K75)</f>
        <v>-9.6462823274066061</v>
      </c>
      <c r="M75" s="9">
        <f>IF(G75&lt;=Berechnung!$E$6/-2,L$183,K75)</f>
        <v>-9.6462823274066061</v>
      </c>
    </row>
    <row r="76" spans="1:13" x14ac:dyDescent="0.2">
      <c r="A76">
        <f t="shared" si="11"/>
        <v>217</v>
      </c>
      <c r="B76">
        <f t="shared" si="13"/>
        <v>-0.60181502315204805</v>
      </c>
      <c r="C76">
        <f>B76*(Berechnung!B$5/2)</f>
        <v>-7.2217802778245765</v>
      </c>
      <c r="D76">
        <f t="shared" si="12"/>
        <v>-0.79863551004729305</v>
      </c>
      <c r="E76">
        <f>D76*(Berechnung!B$5/2)</f>
        <v>-9.5836261205675157</v>
      </c>
      <c r="F76" s="2">
        <f>IF(C76&gt;=(Berechnung!D$6/2),C76,IF(C76&lt;=(Berechnung!D$6/-2),C76," "))</f>
        <v>-7.2217802778245765</v>
      </c>
      <c r="G76" s="2">
        <f t="shared" si="8"/>
        <v>-7.2217802778245765</v>
      </c>
      <c r="H76" s="2">
        <f>IF(G76&lt;=Berechnung!$E$6/-2," ",G76)</f>
        <v>-7.2217802778245765</v>
      </c>
      <c r="I76" s="9">
        <f>IF(G76&lt;=Berechnung!$E$6/-2,H$183,G76)</f>
        <v>-7.2217802778245765</v>
      </c>
      <c r="J76" s="2">
        <f t="shared" si="10"/>
        <v>-9.5836261205675157</v>
      </c>
      <c r="K76" s="2">
        <f t="shared" si="9"/>
        <v>-9.5836261205675157</v>
      </c>
      <c r="L76" s="2">
        <f>IF(G76&lt;=Berechnung!$E$6/-2," ",K76)</f>
        <v>-9.5836261205675157</v>
      </c>
      <c r="M76" s="9">
        <f>IF(G76&lt;=Berechnung!$E$6/-2,L$183,K76)</f>
        <v>-9.5836261205675157</v>
      </c>
    </row>
    <row r="77" spans="1:13" x14ac:dyDescent="0.2">
      <c r="A77">
        <f t="shared" si="11"/>
        <v>217.5</v>
      </c>
      <c r="B77">
        <f t="shared" si="13"/>
        <v>-0.60876142900872066</v>
      </c>
      <c r="C77">
        <f>B77*(Berechnung!B$5/2)</f>
        <v>-7.3051371481046479</v>
      </c>
      <c r="D77">
        <f t="shared" si="12"/>
        <v>-0.79335334029123517</v>
      </c>
      <c r="E77">
        <f>D77*(Berechnung!B$5/2)</f>
        <v>-9.5202400834948229</v>
      </c>
      <c r="F77" s="2">
        <f>IF(C77&gt;=(Berechnung!D$6/2),C77,IF(C77&lt;=(Berechnung!D$6/-2),C77," "))</f>
        <v>-7.3051371481046479</v>
      </c>
      <c r="G77" s="2">
        <f t="shared" si="8"/>
        <v>-7.3051371481046479</v>
      </c>
      <c r="H77" s="2">
        <f>IF(G77&lt;=Berechnung!$E$6/-2," ",G77)</f>
        <v>-7.3051371481046479</v>
      </c>
      <c r="I77" s="9">
        <f>IF(G77&lt;=Berechnung!$E$6/-2,H$183,G77)</f>
        <v>-7.3051371481046479</v>
      </c>
      <c r="J77" s="2">
        <f t="shared" si="10"/>
        <v>-9.5202400834948229</v>
      </c>
      <c r="K77" s="2">
        <f t="shared" si="9"/>
        <v>-9.5202400834948229</v>
      </c>
      <c r="L77" s="2">
        <f>IF(G77&lt;=Berechnung!$E$6/-2," ",K77)</f>
        <v>-9.5202400834948229</v>
      </c>
      <c r="M77" s="9">
        <f>IF(G77&lt;=Berechnung!$E$6/-2,L$183,K77)</f>
        <v>-9.5202400834948229</v>
      </c>
    </row>
    <row r="78" spans="1:13" x14ac:dyDescent="0.2">
      <c r="A78">
        <f t="shared" si="11"/>
        <v>218</v>
      </c>
      <c r="B78">
        <f t="shared" si="13"/>
        <v>-0.61566147532565785</v>
      </c>
      <c r="C78">
        <f>B78*(Berechnung!B$5/2)</f>
        <v>-7.3879377039078946</v>
      </c>
      <c r="D78">
        <f t="shared" si="12"/>
        <v>-0.78801075360672224</v>
      </c>
      <c r="E78">
        <f>D78*(Berechnung!B$5/2)</f>
        <v>-9.4561290432806668</v>
      </c>
      <c r="F78" s="2">
        <f>IF(C78&gt;=(Berechnung!D$6/2),C78,IF(C78&lt;=(Berechnung!D$6/-2),C78," "))</f>
        <v>-7.3879377039078946</v>
      </c>
      <c r="G78" s="2">
        <f t="shared" si="8"/>
        <v>-7.3879377039078946</v>
      </c>
      <c r="H78" s="2">
        <f>IF(G78&lt;=Berechnung!$E$6/-2," ",G78)</f>
        <v>-7.3879377039078946</v>
      </c>
      <c r="I78" s="9">
        <f>IF(G78&lt;=Berechnung!$E$6/-2,H$183,G78)</f>
        <v>-7.3879377039078946</v>
      </c>
      <c r="J78" s="2">
        <f t="shared" si="10"/>
        <v>-9.4561290432806668</v>
      </c>
      <c r="K78" s="2">
        <f t="shared" si="9"/>
        <v>-9.4561290432806668</v>
      </c>
      <c r="L78" s="2">
        <f>IF(G78&lt;=Berechnung!$E$6/-2," ",K78)</f>
        <v>-9.4561290432806668</v>
      </c>
      <c r="M78" s="9">
        <f>IF(G78&lt;=Berechnung!$E$6/-2,L$183,K78)</f>
        <v>-9.4561290432806668</v>
      </c>
    </row>
    <row r="79" spans="1:13" x14ac:dyDescent="0.2">
      <c r="A79">
        <f t="shared" si="11"/>
        <v>218.5</v>
      </c>
      <c r="B79">
        <f t="shared" si="13"/>
        <v>-0.62251463663761941</v>
      </c>
      <c r="C79">
        <f>B79*(Berechnung!B$5/2)</f>
        <v>-7.4701756396514334</v>
      </c>
      <c r="D79">
        <f t="shared" si="12"/>
        <v>-0.78260815685241403</v>
      </c>
      <c r="E79">
        <f>D79*(Berechnung!B$5/2)</f>
        <v>-9.3912978822289688</v>
      </c>
      <c r="F79" s="2">
        <f>IF(C79&gt;=(Berechnung!D$6/2),C79,IF(C79&lt;=(Berechnung!D$6/-2),C79," "))</f>
        <v>-7.4701756396514334</v>
      </c>
      <c r="G79" s="2">
        <f t="shared" si="8"/>
        <v>-7.4701756396514334</v>
      </c>
      <c r="H79" s="2">
        <f>IF(G79&lt;=Berechnung!$E$6/-2," ",G79)</f>
        <v>-7.4701756396514334</v>
      </c>
      <c r="I79" s="9">
        <f>IF(G79&lt;=Berechnung!$E$6/-2,H$183,G79)</f>
        <v>-7.4701756396514334</v>
      </c>
      <c r="J79" s="2">
        <f t="shared" si="10"/>
        <v>-9.3912978822289688</v>
      </c>
      <c r="K79" s="2">
        <f t="shared" si="9"/>
        <v>-9.3912978822289688</v>
      </c>
      <c r="L79" s="2">
        <f>IF(G79&lt;=Berechnung!$E$6/-2," ",K79)</f>
        <v>-9.3912978822289688</v>
      </c>
      <c r="M79" s="9">
        <f>IF(G79&lt;=Berechnung!$E$6/-2,L$183,K79)</f>
        <v>-9.3912978822289688</v>
      </c>
    </row>
    <row r="80" spans="1:13" x14ac:dyDescent="0.2">
      <c r="A80">
        <f t="shared" si="11"/>
        <v>219</v>
      </c>
      <c r="B80">
        <f t="shared" si="13"/>
        <v>-0.62932039104983761</v>
      </c>
      <c r="C80">
        <f>B80*(Berechnung!B$5/2)</f>
        <v>-7.5518446925980509</v>
      </c>
      <c r="D80">
        <f t="shared" si="12"/>
        <v>-0.77714596145697079</v>
      </c>
      <c r="E80">
        <f>D80*(Berechnung!B$5/2)</f>
        <v>-9.325751537483649</v>
      </c>
      <c r="F80" s="2">
        <f>IF(C80&gt;=(Berechnung!D$6/2),C80,IF(C80&lt;=(Berechnung!D$6/-2),C80," "))</f>
        <v>-7.5518446925980509</v>
      </c>
      <c r="G80" s="2">
        <f t="shared" si="8"/>
        <v>-7.5518446925980509</v>
      </c>
      <c r="H80" s="2">
        <f>IF(G80&lt;=Berechnung!$E$6/-2," ",G80)</f>
        <v>-7.5518446925980509</v>
      </c>
      <c r="I80" s="9">
        <f>IF(G80&lt;=Berechnung!$E$6/-2,H$183,G80)</f>
        <v>-7.5518446925980509</v>
      </c>
      <c r="J80" s="2">
        <f t="shared" si="10"/>
        <v>-9.325751537483649</v>
      </c>
      <c r="K80" s="2">
        <f t="shared" si="9"/>
        <v>-9.325751537483649</v>
      </c>
      <c r="L80" s="2">
        <f>IF(G80&lt;=Berechnung!$E$6/-2," ",K80)</f>
        <v>-9.325751537483649</v>
      </c>
      <c r="M80" s="9">
        <f>IF(G80&lt;=Berechnung!$E$6/-2,L$183,K80)</f>
        <v>-9.325751537483649</v>
      </c>
    </row>
    <row r="81" spans="1:13" x14ac:dyDescent="0.2">
      <c r="A81">
        <f t="shared" si="11"/>
        <v>219.5</v>
      </c>
      <c r="B81">
        <f t="shared" si="13"/>
        <v>-0.63607822027776362</v>
      </c>
      <c r="C81">
        <f>B81*(Berechnung!B$5/2)</f>
        <v>-7.6329386433331639</v>
      </c>
      <c r="D81">
        <f t="shared" si="12"/>
        <v>-0.77162458338772022</v>
      </c>
      <c r="E81">
        <f>D81*(Berechnung!B$5/2)</f>
        <v>-9.2594950006526417</v>
      </c>
      <c r="F81" s="2">
        <f>IF(C81&gt;=(Berechnung!D$6/2),C81,IF(C81&lt;=(Berechnung!D$6/-2),C81," "))</f>
        <v>-7.6329386433331639</v>
      </c>
      <c r="G81" s="2">
        <f t="shared" si="8"/>
        <v>-7.6329386433331639</v>
      </c>
      <c r="H81" s="2">
        <f>IF(G81&lt;=Berechnung!$E$6/-2," ",G81)</f>
        <v>-7.6329386433331639</v>
      </c>
      <c r="I81" s="9">
        <f>IF(G81&lt;=Berechnung!$E$6/-2,H$183,G81)</f>
        <v>-7.6329386433331639</v>
      </c>
      <c r="J81" s="2">
        <f t="shared" si="10"/>
        <v>-9.2594950006526417</v>
      </c>
      <c r="K81" s="2">
        <f t="shared" si="9"/>
        <v>-9.2594950006526417</v>
      </c>
      <c r="L81" s="2">
        <f>IF(G81&lt;=Berechnung!$E$6/-2," ",K81)</f>
        <v>-9.2594950006526417</v>
      </c>
      <c r="M81" s="9">
        <f>IF(G81&lt;=Berechnung!$E$6/-2,L$183,K81)</f>
        <v>-9.2594950006526417</v>
      </c>
    </row>
    <row r="82" spans="1:13" x14ac:dyDescent="0.2">
      <c r="A82">
        <f t="shared" si="11"/>
        <v>220</v>
      </c>
      <c r="B82">
        <f t="shared" si="13"/>
        <v>-0.64278760968653925</v>
      </c>
      <c r="C82">
        <f>B82*(Berechnung!B$5/2)</f>
        <v>-7.713451316238471</v>
      </c>
      <c r="D82">
        <f t="shared" si="12"/>
        <v>-0.76604444311897801</v>
      </c>
      <c r="E82">
        <f>D82*(Berechnung!B$5/2)</f>
        <v>-9.1925333174277366</v>
      </c>
      <c r="F82" s="2">
        <f>IF(C82&gt;=(Berechnung!D$6/2),C82,IF(C82&lt;=(Berechnung!D$6/-2),C82," "))</f>
        <v>-7.713451316238471</v>
      </c>
      <c r="G82" s="2">
        <f t="shared" si="8"/>
        <v>-7.713451316238471</v>
      </c>
      <c r="H82" s="2">
        <f>IF(G82&lt;=Berechnung!$E$6/-2," ",G82)</f>
        <v>-7.713451316238471</v>
      </c>
      <c r="I82" s="9">
        <f>IF(G82&lt;=Berechnung!$E$6/-2,H$183,G82)</f>
        <v>-7.713451316238471</v>
      </c>
      <c r="J82" s="2">
        <f t="shared" si="10"/>
        <v>-9.1925333174277366</v>
      </c>
      <c r="K82" s="2">
        <f t="shared" si="9"/>
        <v>-9.1925333174277366</v>
      </c>
      <c r="L82" s="2">
        <f>IF(G82&lt;=Berechnung!$E$6/-2," ",K82)</f>
        <v>-9.1925333174277366</v>
      </c>
      <c r="M82" s="9">
        <f>IF(G82&lt;=Berechnung!$E$6/-2,L$183,K82)</f>
        <v>-9.1925333174277366</v>
      </c>
    </row>
    <row r="83" spans="1:13" x14ac:dyDescent="0.2">
      <c r="A83">
        <f t="shared" si="11"/>
        <v>220.5</v>
      </c>
      <c r="B83">
        <f t="shared" si="13"/>
        <v>-0.64944804833018355</v>
      </c>
      <c r="C83">
        <f>B83*(Berechnung!B$5/2)</f>
        <v>-7.793376579962203</v>
      </c>
      <c r="D83">
        <f t="shared" si="12"/>
        <v>-0.76040596560003104</v>
      </c>
      <c r="E83">
        <f>D83*(Berechnung!B$5/2)</f>
        <v>-9.1248715872003725</v>
      </c>
      <c r="F83" s="2">
        <f>IF(C83&gt;=(Berechnung!D$6/2),C83,IF(C83&lt;=(Berechnung!D$6/-2),C83," "))</f>
        <v>-7.793376579962203</v>
      </c>
      <c r="G83" s="2">
        <f t="shared" si="8"/>
        <v>-7.793376579962203</v>
      </c>
      <c r="H83" s="2">
        <f>IF(G83&lt;=Berechnung!$E$6/-2," ",G83)</f>
        <v>-7.793376579962203</v>
      </c>
      <c r="I83" s="9">
        <f>IF(G83&lt;=Berechnung!$E$6/-2,H$183,G83)</f>
        <v>-7.793376579962203</v>
      </c>
      <c r="J83" s="2">
        <f t="shared" si="10"/>
        <v>-9.1248715872003725</v>
      </c>
      <c r="K83" s="2">
        <f t="shared" si="9"/>
        <v>-9.1248715872003725</v>
      </c>
      <c r="L83" s="2">
        <f>IF(G83&lt;=Berechnung!$E$6/-2," ",K83)</f>
        <v>-9.1248715872003725</v>
      </c>
      <c r="M83" s="9">
        <f>IF(G83&lt;=Berechnung!$E$6/-2,L$183,K83)</f>
        <v>-9.1248715872003725</v>
      </c>
    </row>
    <row r="84" spans="1:13" x14ac:dyDescent="0.2">
      <c r="A84">
        <f t="shared" si="11"/>
        <v>221</v>
      </c>
      <c r="B84">
        <f t="shared" si="13"/>
        <v>-0.65605902899050739</v>
      </c>
      <c r="C84">
        <f>B84*(Berechnung!B$5/2)</f>
        <v>-7.8727083478860891</v>
      </c>
      <c r="D84">
        <f t="shared" si="12"/>
        <v>-0.7547095802227719</v>
      </c>
      <c r="E84">
        <f>D84*(Berechnung!B$5/2)</f>
        <v>-9.0565149626732619</v>
      </c>
      <c r="F84" s="2">
        <f>IF(C84&gt;=(Berechnung!D$6/2),C84,IF(C84&lt;=(Berechnung!D$6/-2),C84," "))</f>
        <v>-7.8727083478860891</v>
      </c>
      <c r="G84" s="2">
        <f t="shared" si="8"/>
        <v>-7.8727083478860891</v>
      </c>
      <c r="H84" s="2">
        <f>IF(G84&lt;=Berechnung!$E$6/-2," ",G84)</f>
        <v>-7.8727083478860891</v>
      </c>
      <c r="I84" s="9">
        <f>IF(G84&lt;=Berechnung!$E$6/-2,H$183,G84)</f>
        <v>-7.8727083478860891</v>
      </c>
      <c r="J84" s="2">
        <f t="shared" si="10"/>
        <v>-9.0565149626732619</v>
      </c>
      <c r="K84" s="2">
        <f t="shared" si="9"/>
        <v>-9.0565149626732619</v>
      </c>
      <c r="L84" s="2">
        <f>IF(G84&lt;=Berechnung!$E$6/-2," ",K84)</f>
        <v>-9.0565149626732619</v>
      </c>
      <c r="M84" s="9">
        <f>IF(G84&lt;=Berechnung!$E$6/-2,L$183,K84)</f>
        <v>-9.0565149626732619</v>
      </c>
    </row>
    <row r="85" spans="1:13" x14ac:dyDescent="0.2">
      <c r="A85">
        <f t="shared" si="11"/>
        <v>221.5</v>
      </c>
      <c r="B85">
        <f t="shared" si="13"/>
        <v>-0.66262004821573717</v>
      </c>
      <c r="C85">
        <f>B85*(Berechnung!B$5/2)</f>
        <v>-7.951440578588846</v>
      </c>
      <c r="D85">
        <f t="shared" si="12"/>
        <v>-0.74895572078900241</v>
      </c>
      <c r="E85">
        <f>D85*(Berechnung!B$5/2)</f>
        <v>-8.9874686494680294</v>
      </c>
      <c r="F85" s="2">
        <f>IF(C85&gt;=(Berechnung!D$6/2),C85,IF(C85&lt;=(Berechnung!D$6/-2),C85," "))</f>
        <v>-7.951440578588846</v>
      </c>
      <c r="G85" s="2">
        <f t="shared" si="8"/>
        <v>-7.951440578588846</v>
      </c>
      <c r="H85" s="2">
        <f>IF(G85&lt;=Berechnung!$E$6/-2," ",G85)</f>
        <v>-7.951440578588846</v>
      </c>
      <c r="I85" s="9">
        <f>IF(G85&lt;=Berechnung!$E$6/-2,H$183,G85)</f>
        <v>-7.951440578588846</v>
      </c>
      <c r="J85" s="2">
        <f t="shared" si="10"/>
        <v>-8.9874686494680294</v>
      </c>
      <c r="K85" s="2">
        <f t="shared" si="9"/>
        <v>-8.9874686494680294</v>
      </c>
      <c r="L85" s="2">
        <f>IF(G85&lt;=Berechnung!$E$6/-2," ",K85)</f>
        <v>-8.9874686494680294</v>
      </c>
      <c r="M85" s="9">
        <f>IF(G85&lt;=Berechnung!$E$6/-2,L$183,K85)</f>
        <v>-8.9874686494680294</v>
      </c>
    </row>
    <row r="86" spans="1:13" x14ac:dyDescent="0.2">
      <c r="A86">
        <f t="shared" si="11"/>
        <v>222</v>
      </c>
      <c r="B86">
        <f t="shared" si="13"/>
        <v>-0.66913060635885824</v>
      </c>
      <c r="C86">
        <f>B86*(Berechnung!B$5/2)</f>
        <v>-8.0295672763062989</v>
      </c>
      <c r="D86">
        <f t="shared" si="12"/>
        <v>-0.74314482547739424</v>
      </c>
      <c r="E86">
        <f>D86*(Berechnung!B$5/2)</f>
        <v>-8.9177379057287318</v>
      </c>
      <c r="F86" s="2">
        <f>IF(C86&gt;=(Berechnung!D$6/2),C86,IF(C86&lt;=(Berechnung!D$6/-2),C86," "))</f>
        <v>-8.0295672763062989</v>
      </c>
      <c r="G86" s="2">
        <f t="shared" si="8"/>
        <v>-8.0295672763062989</v>
      </c>
      <c r="H86" s="2">
        <f>IF(G86&lt;=Berechnung!$E$6/-2," ",G86)</f>
        <v>-8.0295672763062989</v>
      </c>
      <c r="I86" s="9">
        <f>IF(G86&lt;=Berechnung!$E$6/-2,H$183,G86)</f>
        <v>-8.0295672763062989</v>
      </c>
      <c r="J86" s="2">
        <f t="shared" si="10"/>
        <v>-8.9177379057287318</v>
      </c>
      <c r="K86" s="2">
        <f t="shared" si="9"/>
        <v>-8.9177379057287318</v>
      </c>
      <c r="L86" s="2">
        <f>IF(G86&lt;=Berechnung!$E$6/-2," ",K86)</f>
        <v>-8.9177379057287318</v>
      </c>
      <c r="M86" s="9">
        <f>IF(G86&lt;=Berechnung!$E$6/-2,L$183,K86)</f>
        <v>-8.9177379057287318</v>
      </c>
    </row>
    <row r="87" spans="1:13" x14ac:dyDescent="0.2">
      <c r="A87">
        <f t="shared" si="11"/>
        <v>222.5</v>
      </c>
      <c r="B87">
        <f t="shared" si="13"/>
        <v>-0.6755902076156598</v>
      </c>
      <c r="C87">
        <f>B87*(Berechnung!B$5/2)</f>
        <v>-8.1070824913879171</v>
      </c>
      <c r="D87">
        <f t="shared" si="12"/>
        <v>-0.73727733681012442</v>
      </c>
      <c r="E87">
        <f>D87*(Berechnung!B$5/2)</f>
        <v>-8.847328041721493</v>
      </c>
      <c r="F87" s="2">
        <f>IF(C87&gt;=(Berechnung!D$6/2),C87,IF(C87&lt;=(Berechnung!D$6/-2),C87," "))</f>
        <v>-8.1070824913879171</v>
      </c>
      <c r="G87" s="2">
        <f t="shared" si="8"/>
        <v>-8.1070824913879171</v>
      </c>
      <c r="H87" s="2">
        <f>IF(G87&lt;=Berechnung!$E$6/-2," ",G87)</f>
        <v>-8.1070824913879171</v>
      </c>
      <c r="I87" s="9">
        <f>IF(G87&lt;=Berechnung!$E$6/-2,H$183,G87)</f>
        <v>-8.1070824913879171</v>
      </c>
      <c r="J87" s="2">
        <f t="shared" si="10"/>
        <v>-8.847328041721493</v>
      </c>
      <c r="K87" s="2">
        <f t="shared" si="9"/>
        <v>-8.847328041721493</v>
      </c>
      <c r="L87" s="2">
        <f>IF(G87&lt;=Berechnung!$E$6/-2," ",K87)</f>
        <v>-8.847328041721493</v>
      </c>
      <c r="M87" s="9">
        <f>IF(G87&lt;=Berechnung!$E$6/-2,L$183,K87)</f>
        <v>-8.847328041721493</v>
      </c>
    </row>
    <row r="88" spans="1:13" x14ac:dyDescent="0.2">
      <c r="A88">
        <f t="shared" si="11"/>
        <v>223</v>
      </c>
      <c r="B88">
        <f t="shared" si="13"/>
        <v>-0.68199836006249837</v>
      </c>
      <c r="C88">
        <f>B88*(Berechnung!B$5/2)</f>
        <v>-8.1839803207499813</v>
      </c>
      <c r="D88">
        <f t="shared" si="12"/>
        <v>-0.73135370161917057</v>
      </c>
      <c r="E88">
        <f>D88*(Berechnung!B$5/2)</f>
        <v>-8.7762444194300464</v>
      </c>
      <c r="F88" s="2">
        <f>IF(C88&gt;=(Berechnung!D$6/2),C88,IF(C88&lt;=(Berechnung!D$6/-2),C88," "))</f>
        <v>-8.1839803207499813</v>
      </c>
      <c r="G88" s="2">
        <f t="shared" si="8"/>
        <v>-8.1839803207499813</v>
      </c>
      <c r="H88" s="2">
        <f>IF(G88&lt;=Berechnung!$E$6/-2," ",G88)</f>
        <v>-8.1839803207499813</v>
      </c>
      <c r="I88" s="9">
        <f>IF(G88&lt;=Berechnung!$E$6/-2,H$183,G88)</f>
        <v>-8.1839803207499813</v>
      </c>
      <c r="J88" s="2">
        <f t="shared" si="10"/>
        <v>-8.7762444194300464</v>
      </c>
      <c r="K88" s="2">
        <f t="shared" si="9"/>
        <v>-8.7762444194300464</v>
      </c>
      <c r="L88" s="2">
        <f>IF(G88&lt;=Berechnung!$E$6/-2," ",K88)</f>
        <v>-8.7762444194300464</v>
      </c>
      <c r="M88" s="9">
        <f>IF(G88&lt;=Berechnung!$E$6/-2,L$183,K88)</f>
        <v>-8.7762444194300464</v>
      </c>
    </row>
    <row r="89" spans="1:13" x14ac:dyDescent="0.2">
      <c r="A89">
        <f t="shared" si="11"/>
        <v>223.5</v>
      </c>
      <c r="B89">
        <f t="shared" si="13"/>
        <v>-0.6883545756937538</v>
      </c>
      <c r="C89">
        <f>B89*(Berechnung!B$5/2)</f>
        <v>-8.2602549083250452</v>
      </c>
      <c r="D89">
        <f t="shared" si="12"/>
        <v>-0.72537437101228786</v>
      </c>
      <c r="E89">
        <f>D89*(Berechnung!B$5/2)</f>
        <v>-8.7044924521474538</v>
      </c>
      <c r="F89" s="2">
        <f>IF(C89&gt;=(Berechnung!D$6/2),C89,IF(C89&lt;=(Berechnung!D$6/-2),C89," "))</f>
        <v>-8.2602549083250452</v>
      </c>
      <c r="G89" s="2">
        <f t="shared" si="8"/>
        <v>-8.2602549083250452</v>
      </c>
      <c r="H89" s="2">
        <f>IF(G89&lt;=Berechnung!$E$6/-2," ",G89)</f>
        <v>-8.2602549083250452</v>
      </c>
      <c r="I89" s="9">
        <f>IF(G89&lt;=Berechnung!$E$6/-2,H$183,G89)</f>
        <v>-8.2602549083250452</v>
      </c>
      <c r="J89" s="2">
        <f t="shared" si="10"/>
        <v>-8.7044924521474538</v>
      </c>
      <c r="K89" s="2">
        <f t="shared" si="9"/>
        <v>-8.7044924521474538</v>
      </c>
      <c r="L89" s="2">
        <f>IF(G89&lt;=Berechnung!$E$6/-2," ",K89)</f>
        <v>-8.7044924521474538</v>
      </c>
      <c r="M89" s="9">
        <f>IF(G89&lt;=Berechnung!$E$6/-2,L$183,K89)</f>
        <v>-8.7044924521474538</v>
      </c>
    </row>
    <row r="90" spans="1:13" x14ac:dyDescent="0.2">
      <c r="A90">
        <f t="shared" si="11"/>
        <v>224</v>
      </c>
      <c r="B90">
        <f t="shared" si="13"/>
        <v>-0.69465837045899737</v>
      </c>
      <c r="C90">
        <f>B90*(Berechnung!B$5/2)</f>
        <v>-8.3359004455079688</v>
      </c>
      <c r="D90">
        <f t="shared" si="12"/>
        <v>-0.71933980033865108</v>
      </c>
      <c r="E90">
        <f>D90*(Berechnung!B$5/2)</f>
        <v>-8.632077604063813</v>
      </c>
      <c r="F90" s="2">
        <f>IF(C90&gt;=(Berechnung!D$6/2),C90,IF(C90&lt;=(Berechnung!D$6/-2),C90," "))</f>
        <v>-8.3359004455079688</v>
      </c>
      <c r="G90" s="2">
        <f t="shared" si="8"/>
        <v>-8.3359004455079688</v>
      </c>
      <c r="H90" s="2">
        <f>IF(G90&lt;=Berechnung!$E$6/-2," ",G90)</f>
        <v>-8.3359004455079688</v>
      </c>
      <c r="I90" s="9">
        <f>IF(G90&lt;=Berechnung!$E$6/-2,H$183,G90)</f>
        <v>-8.3359004455079688</v>
      </c>
      <c r="J90" s="2">
        <f t="shared" si="10"/>
        <v>-8.632077604063813</v>
      </c>
      <c r="K90" s="2">
        <f t="shared" si="9"/>
        <v>-8.632077604063813</v>
      </c>
      <c r="L90" s="2">
        <f>IF(G90&lt;=Berechnung!$E$6/-2," ",K90)</f>
        <v>-8.632077604063813</v>
      </c>
      <c r="M90" s="9">
        <f>IF(G90&lt;=Berechnung!$E$6/-2,L$183,K90)</f>
        <v>-8.632077604063813</v>
      </c>
    </row>
    <row r="91" spans="1:13" x14ac:dyDescent="0.2">
      <c r="A91">
        <f t="shared" si="11"/>
        <v>224.5</v>
      </c>
      <c r="B91">
        <f t="shared" si="13"/>
        <v>-0.7009092642998509</v>
      </c>
      <c r="C91">
        <f>B91*(Berechnung!B$5/2)</f>
        <v>-8.4109111715982117</v>
      </c>
      <c r="D91">
        <f t="shared" si="12"/>
        <v>-0.71325044915418156</v>
      </c>
      <c r="E91">
        <f>D91*(Berechnung!B$5/2)</f>
        <v>-8.5590053898501779</v>
      </c>
      <c r="F91" s="2">
        <f>IF(C91&gt;=(Berechnung!D$6/2),C91,IF(C91&lt;=(Berechnung!D$6/-2),C91," "))</f>
        <v>-8.4109111715982117</v>
      </c>
      <c r="G91" s="2">
        <f t="shared" si="8"/>
        <v>-8.4109111715982117</v>
      </c>
      <c r="H91" s="2">
        <f>IF(G91&lt;=Berechnung!$E$6/-2," ",G91)</f>
        <v>-8.4109111715982117</v>
      </c>
      <c r="I91" s="9">
        <f>IF(G91&lt;=Berechnung!$E$6/-2,H$183,G91)</f>
        <v>-8.4109111715982117</v>
      </c>
      <c r="J91" s="2">
        <f t="shared" si="10"/>
        <v>-8.5590053898501779</v>
      </c>
      <c r="K91" s="2">
        <f t="shared" si="9"/>
        <v>-8.5590053898501779</v>
      </c>
      <c r="L91" s="2">
        <f>IF(G91&lt;=Berechnung!$E$6/-2," ",K91)</f>
        <v>-8.5590053898501779</v>
      </c>
      <c r="M91" s="9">
        <f>IF(G91&lt;=Berechnung!$E$6/-2,L$183,K91)</f>
        <v>-8.5590053898501779</v>
      </c>
    </row>
    <row r="92" spans="1:13" x14ac:dyDescent="0.2">
      <c r="A92">
        <f t="shared" si="11"/>
        <v>225</v>
      </c>
      <c r="B92">
        <f t="shared" si="13"/>
        <v>-0.70710678118654746</v>
      </c>
      <c r="C92">
        <f>B92*(Berechnung!B$5/2)</f>
        <v>-8.4852813742385695</v>
      </c>
      <c r="D92">
        <f t="shared" si="12"/>
        <v>-0.70710678118654768</v>
      </c>
      <c r="E92">
        <f>D92*(Berechnung!B$5/2)</f>
        <v>-8.4852813742385713</v>
      </c>
      <c r="F92" s="2">
        <f>IF(C92&gt;=(Berechnung!D$6/2),C92,IF(C92&lt;=(Berechnung!D$6/-2),C92," "))</f>
        <v>-8.4852813742385695</v>
      </c>
      <c r="G92" s="2">
        <f t="shared" si="8"/>
        <v>-8.4852813742385695</v>
      </c>
      <c r="H92" s="2">
        <f>IF(G92&lt;=Berechnung!$E$6/-2," ",G92)</f>
        <v>-8.4852813742385695</v>
      </c>
      <c r="I92" s="9">
        <f>IF(G92&lt;=Berechnung!$E$6/-2,H$183,G92)</f>
        <v>-8.4852813742385695</v>
      </c>
      <c r="J92" s="2">
        <f t="shared" si="10"/>
        <v>-8.4852813742385713</v>
      </c>
      <c r="K92" s="2">
        <f t="shared" si="9"/>
        <v>-8.4852813742385713</v>
      </c>
      <c r="L92" s="2">
        <f>IF(G92&lt;=Berechnung!$E$6/-2," ",K92)</f>
        <v>-8.4852813742385713</v>
      </c>
      <c r="M92" s="9">
        <f>IF(G92&lt;=Berechnung!$E$6/-2,L$183,K92)</f>
        <v>-8.4852813742385713</v>
      </c>
    </row>
    <row r="93" spans="1:13" x14ac:dyDescent="0.2">
      <c r="A93">
        <f t="shared" si="11"/>
        <v>225.5</v>
      </c>
      <c r="B93">
        <f t="shared" si="13"/>
        <v>-0.71325044915418168</v>
      </c>
      <c r="C93">
        <f>B93*(Berechnung!B$5/2)</f>
        <v>-8.5590053898501797</v>
      </c>
      <c r="D93">
        <f t="shared" si="12"/>
        <v>-0.70090926429985079</v>
      </c>
      <c r="E93">
        <f>D93*(Berechnung!B$5/2)</f>
        <v>-8.4109111715982099</v>
      </c>
      <c r="F93" s="2">
        <f>IF(C93&gt;=(Berechnung!D$6/2),C93,IF(C93&lt;=(Berechnung!D$6/-2),C93," "))</f>
        <v>-8.5590053898501797</v>
      </c>
      <c r="G93" s="2">
        <f t="shared" si="8"/>
        <v>-8.5590053898501797</v>
      </c>
      <c r="H93" s="2">
        <f>IF(G93&lt;=Berechnung!$E$6/-2," ",G93)</f>
        <v>-8.5590053898501797</v>
      </c>
      <c r="I93" s="9">
        <f>IF(G93&lt;=Berechnung!$E$6/-2,H$183,G93)</f>
        <v>-8.5590053898501797</v>
      </c>
      <c r="J93" s="2">
        <f t="shared" si="10"/>
        <v>-8.4109111715982099</v>
      </c>
      <c r="K93" s="2">
        <f t="shared" si="9"/>
        <v>-8.4109111715982099</v>
      </c>
      <c r="L93" s="2">
        <f>IF(G93&lt;=Berechnung!$E$6/-2," ",K93)</f>
        <v>-8.4109111715982099</v>
      </c>
      <c r="M93" s="9">
        <f>IF(G93&lt;=Berechnung!$E$6/-2,L$183,K93)</f>
        <v>-8.4109111715982099</v>
      </c>
    </row>
    <row r="94" spans="1:13" x14ac:dyDescent="0.2">
      <c r="A94">
        <f t="shared" si="11"/>
        <v>226</v>
      </c>
      <c r="B94">
        <f t="shared" si="13"/>
        <v>-0.71933980033865086</v>
      </c>
      <c r="C94">
        <f>B94*(Berechnung!B$5/2)</f>
        <v>-8.6320776040638094</v>
      </c>
      <c r="D94">
        <f t="shared" si="12"/>
        <v>-0.69465837045899759</v>
      </c>
      <c r="E94">
        <f>D94*(Berechnung!B$5/2)</f>
        <v>-8.3359004455079706</v>
      </c>
      <c r="F94" s="2">
        <f>IF(C94&gt;=(Berechnung!D$6/2),C94,IF(C94&lt;=(Berechnung!D$6/-2),C94," "))</f>
        <v>-8.6320776040638094</v>
      </c>
      <c r="G94" s="2">
        <f t="shared" si="8"/>
        <v>-8.6320776040638094</v>
      </c>
      <c r="H94" s="2">
        <f>IF(G94&lt;=Berechnung!$E$6/-2," ",G94)</f>
        <v>-8.6320776040638094</v>
      </c>
      <c r="I94" s="9">
        <f>IF(G94&lt;=Berechnung!$E$6/-2,H$183,G94)</f>
        <v>-8.6320776040638094</v>
      </c>
      <c r="J94" s="2">
        <f t="shared" si="10"/>
        <v>-8.3359004455079706</v>
      </c>
      <c r="K94" s="2">
        <f t="shared" si="9"/>
        <v>-8.3359004455079706</v>
      </c>
      <c r="L94" s="2">
        <f>IF(G94&lt;=Berechnung!$E$6/-2," ",K94)</f>
        <v>-8.3359004455079706</v>
      </c>
      <c r="M94" s="9">
        <f>IF(G94&lt;=Berechnung!$E$6/-2,L$183,K94)</f>
        <v>-8.3359004455079706</v>
      </c>
    </row>
    <row r="95" spans="1:13" x14ac:dyDescent="0.2">
      <c r="A95">
        <f t="shared" si="11"/>
        <v>226.5</v>
      </c>
      <c r="B95">
        <f t="shared" si="13"/>
        <v>-0.72537437101228763</v>
      </c>
      <c r="C95">
        <f>B95*(Berechnung!B$5/2)</f>
        <v>-8.704492452147452</v>
      </c>
      <c r="D95">
        <f t="shared" si="12"/>
        <v>-0.68835457569375402</v>
      </c>
      <c r="E95">
        <f>D95*(Berechnung!B$5/2)</f>
        <v>-8.2602549083250487</v>
      </c>
      <c r="F95" s="2">
        <f>IF(C95&gt;=(Berechnung!D$6/2),C95,IF(C95&lt;=(Berechnung!D$6/-2),C95," "))</f>
        <v>-8.704492452147452</v>
      </c>
      <c r="G95" s="2">
        <f t="shared" si="8"/>
        <v>-8.704492452147452</v>
      </c>
      <c r="H95" s="2">
        <f>IF(G95&lt;=Berechnung!$E$6/-2," ",G95)</f>
        <v>-8.704492452147452</v>
      </c>
      <c r="I95" s="9">
        <f>IF(G95&lt;=Berechnung!$E$6/-2,H$183,G95)</f>
        <v>-8.704492452147452</v>
      </c>
      <c r="J95" s="2">
        <f t="shared" si="10"/>
        <v>-8.2602549083250487</v>
      </c>
      <c r="K95" s="2">
        <f t="shared" si="9"/>
        <v>-8.2602549083250487</v>
      </c>
      <c r="L95" s="2">
        <f>IF(G95&lt;=Berechnung!$E$6/-2," ",K95)</f>
        <v>-8.2602549083250487</v>
      </c>
      <c r="M95" s="9">
        <f>IF(G95&lt;=Berechnung!$E$6/-2,L$183,K95)</f>
        <v>-8.2602549083250487</v>
      </c>
    </row>
    <row r="96" spans="1:13" x14ac:dyDescent="0.2">
      <c r="A96">
        <f t="shared" si="11"/>
        <v>227</v>
      </c>
      <c r="B96">
        <f t="shared" si="13"/>
        <v>-0.73135370161917013</v>
      </c>
      <c r="C96">
        <f>B96*(Berechnung!B$5/2)</f>
        <v>-8.7762444194300411</v>
      </c>
      <c r="D96">
        <f t="shared" si="12"/>
        <v>-0.68199836006249892</v>
      </c>
      <c r="E96">
        <f>D96*(Berechnung!B$5/2)</f>
        <v>-8.1839803207499866</v>
      </c>
      <c r="F96" s="2">
        <f>IF(C96&gt;=(Berechnung!D$6/2),C96,IF(C96&lt;=(Berechnung!D$6/-2),C96," "))</f>
        <v>-8.7762444194300411</v>
      </c>
      <c r="G96" s="2">
        <f t="shared" si="8"/>
        <v>-8.7762444194300411</v>
      </c>
      <c r="H96" s="2">
        <f>IF(G96&lt;=Berechnung!$E$6/-2," ",G96)</f>
        <v>-8.7762444194300411</v>
      </c>
      <c r="I96" s="9">
        <f>IF(G96&lt;=Berechnung!$E$6/-2,H$183,G96)</f>
        <v>-8.7762444194300411</v>
      </c>
      <c r="J96" s="2">
        <f t="shared" si="10"/>
        <v>-8.1839803207499866</v>
      </c>
      <c r="K96" s="2">
        <f t="shared" si="9"/>
        <v>-8.1839803207499866</v>
      </c>
      <c r="L96" s="2">
        <f>IF(G96&lt;=Berechnung!$E$6/-2," ",K96)</f>
        <v>-8.1839803207499866</v>
      </c>
      <c r="M96" s="9">
        <f>IF(G96&lt;=Berechnung!$E$6/-2,L$183,K96)</f>
        <v>-8.1839803207499866</v>
      </c>
    </row>
    <row r="97" spans="1:13" x14ac:dyDescent="0.2">
      <c r="A97">
        <f t="shared" si="11"/>
        <v>227.5</v>
      </c>
      <c r="B97">
        <f t="shared" si="13"/>
        <v>-0.73727733681012386</v>
      </c>
      <c r="C97">
        <f>B97*(Berechnung!B$5/2)</f>
        <v>-8.8473280417214859</v>
      </c>
      <c r="D97">
        <f t="shared" si="12"/>
        <v>-0.67559020761566035</v>
      </c>
      <c r="E97">
        <f>D97*(Berechnung!B$5/2)</f>
        <v>-8.1070824913879243</v>
      </c>
      <c r="F97" s="2">
        <f>IF(C97&gt;=(Berechnung!D$6/2),C97,IF(C97&lt;=(Berechnung!D$6/-2),C97," "))</f>
        <v>-8.8473280417214859</v>
      </c>
      <c r="G97" s="2">
        <f t="shared" si="8"/>
        <v>-8.8473280417214859</v>
      </c>
      <c r="H97" s="2">
        <f>IF(G97&lt;=Berechnung!$E$6/-2," ",G97)</f>
        <v>-8.8473280417214859</v>
      </c>
      <c r="I97" s="9">
        <f>IF(G97&lt;=Berechnung!$E$6/-2,H$183,G97)</f>
        <v>-8.8473280417214859</v>
      </c>
      <c r="J97" s="2">
        <f t="shared" si="10"/>
        <v>-8.1070824913879243</v>
      </c>
      <c r="K97" s="2">
        <f t="shared" si="9"/>
        <v>-8.1070824913879243</v>
      </c>
      <c r="L97" s="2">
        <f>IF(G97&lt;=Berechnung!$E$6/-2," ",K97)</f>
        <v>-8.1070824913879243</v>
      </c>
      <c r="M97" s="9">
        <f>IF(G97&lt;=Berechnung!$E$6/-2,L$183,K97)</f>
        <v>-8.1070824913879243</v>
      </c>
    </row>
    <row r="98" spans="1:13" x14ac:dyDescent="0.2">
      <c r="A98">
        <f t="shared" si="11"/>
        <v>228</v>
      </c>
      <c r="B98">
        <f t="shared" si="13"/>
        <v>-0.74314482547739402</v>
      </c>
      <c r="C98">
        <f>B98*(Berechnung!B$5/2)</f>
        <v>-8.9177379057287283</v>
      </c>
      <c r="D98">
        <f t="shared" si="12"/>
        <v>-0.66913060635885846</v>
      </c>
      <c r="E98">
        <f>D98*(Berechnung!B$5/2)</f>
        <v>-8.0295672763063024</v>
      </c>
      <c r="F98" s="2">
        <f>IF(C98&gt;=(Berechnung!D$6/2),C98,IF(C98&lt;=(Berechnung!D$6/-2),C98," "))</f>
        <v>-8.9177379057287283</v>
      </c>
      <c r="G98" s="2">
        <f t="shared" ref="G98:G129" si="14">IF(F98=C98,F98,F$183)</f>
        <v>-8.9177379057287283</v>
      </c>
      <c r="H98" s="2">
        <f>IF(G98&lt;=Berechnung!$E$6/-2," ",G98)</f>
        <v>-8.9177379057287283</v>
      </c>
      <c r="I98" s="9">
        <f>IF(G98&lt;=Berechnung!$E$6/-2,H$183,G98)</f>
        <v>-8.9177379057287283</v>
      </c>
      <c r="J98" s="2">
        <f t="shared" si="10"/>
        <v>-8.0295672763063024</v>
      </c>
      <c r="K98" s="2">
        <f t="shared" ref="K98:K129" si="15">IF(J98=E98,J98,J$183)</f>
        <v>-8.0295672763063024</v>
      </c>
      <c r="L98" s="2">
        <f>IF(G98&lt;=Berechnung!$E$6/-2," ",K98)</f>
        <v>-8.0295672763063024</v>
      </c>
      <c r="M98" s="9">
        <f>IF(G98&lt;=Berechnung!$E$6/-2,L$183,K98)</f>
        <v>-8.0295672763063024</v>
      </c>
    </row>
    <row r="99" spans="1:13" x14ac:dyDescent="0.2">
      <c r="A99">
        <f t="shared" si="11"/>
        <v>228.5</v>
      </c>
      <c r="B99">
        <f t="shared" si="13"/>
        <v>-0.74895572078900219</v>
      </c>
      <c r="C99">
        <f>B99*(Berechnung!B$5/2)</f>
        <v>-8.9874686494680258</v>
      </c>
      <c r="D99">
        <f t="shared" si="12"/>
        <v>-0.6626200482157375</v>
      </c>
      <c r="E99">
        <f>D99*(Berechnung!B$5/2)</f>
        <v>-7.9514405785888496</v>
      </c>
      <c r="F99" s="2">
        <f>IF(C99&gt;=(Berechnung!D$6/2),C99,IF(C99&lt;=(Berechnung!D$6/-2),C99," "))</f>
        <v>-8.9874686494680258</v>
      </c>
      <c r="G99" s="2">
        <f t="shared" si="14"/>
        <v>-8.9874686494680258</v>
      </c>
      <c r="H99" s="2">
        <f>IF(G99&lt;=Berechnung!$E$6/-2," ",G99)</f>
        <v>-8.9874686494680258</v>
      </c>
      <c r="I99" s="9">
        <f>IF(G99&lt;=Berechnung!$E$6/-2,H$183,G99)</f>
        <v>-8.9874686494680258</v>
      </c>
      <c r="J99" s="2">
        <f t="shared" si="10"/>
        <v>-7.9514405785888496</v>
      </c>
      <c r="K99" s="2">
        <f t="shared" si="15"/>
        <v>-7.9514405785888496</v>
      </c>
      <c r="L99" s="2">
        <f>IF(G99&lt;=Berechnung!$E$6/-2," ",K99)</f>
        <v>-7.9514405785888496</v>
      </c>
      <c r="M99" s="9">
        <f>IF(G99&lt;=Berechnung!$E$6/-2,L$183,K99)</f>
        <v>-7.9514405785888496</v>
      </c>
    </row>
    <row r="100" spans="1:13" x14ac:dyDescent="0.2">
      <c r="A100">
        <f t="shared" si="11"/>
        <v>229</v>
      </c>
      <c r="B100">
        <f t="shared" si="13"/>
        <v>-0.75470958022277168</v>
      </c>
      <c r="C100">
        <f>B100*(Berechnung!B$5/2)</f>
        <v>-9.0565149626732602</v>
      </c>
      <c r="D100">
        <f t="shared" si="12"/>
        <v>-0.65605902899050761</v>
      </c>
      <c r="E100">
        <f>D100*(Berechnung!B$5/2)</f>
        <v>-7.8727083478860909</v>
      </c>
      <c r="F100" s="2">
        <f>IF(C100&gt;=(Berechnung!D$6/2),C100,IF(C100&lt;=(Berechnung!D$6/-2),C100," "))</f>
        <v>-9.0565149626732602</v>
      </c>
      <c r="G100" s="2">
        <f t="shared" si="14"/>
        <v>-9.0565149626732602</v>
      </c>
      <c r="H100" s="2">
        <f>IF(G100&lt;=Berechnung!$E$6/-2," ",G100)</f>
        <v>-9.0565149626732602</v>
      </c>
      <c r="I100" s="9">
        <f>IF(G100&lt;=Berechnung!$E$6/-2,H$183,G100)</f>
        <v>-9.0565149626732602</v>
      </c>
      <c r="J100" s="2">
        <f t="shared" si="10"/>
        <v>-7.8727083478860909</v>
      </c>
      <c r="K100" s="2">
        <f t="shared" si="15"/>
        <v>-7.8727083478860909</v>
      </c>
      <c r="L100" s="2">
        <f>IF(G100&lt;=Berechnung!$E$6/-2," ",K100)</f>
        <v>-7.8727083478860909</v>
      </c>
      <c r="M100" s="9">
        <f>IF(G100&lt;=Berechnung!$E$6/-2,L$183,K100)</f>
        <v>-7.8727083478860909</v>
      </c>
    </row>
    <row r="101" spans="1:13" x14ac:dyDescent="0.2">
      <c r="A101">
        <f t="shared" si="11"/>
        <v>229.5</v>
      </c>
      <c r="B101">
        <f t="shared" si="13"/>
        <v>-0.7604059656000306</v>
      </c>
      <c r="C101">
        <f>B101*(Berechnung!B$5/2)</f>
        <v>-9.1248715872003672</v>
      </c>
      <c r="D101">
        <f t="shared" si="12"/>
        <v>-0.6494480483301841</v>
      </c>
      <c r="E101">
        <f>D101*(Berechnung!B$5/2)</f>
        <v>-7.7933765799622092</v>
      </c>
      <c r="F101" s="2">
        <f>IF(C101&gt;=(Berechnung!D$6/2),C101,IF(C101&lt;=(Berechnung!D$6/-2),C101," "))</f>
        <v>-9.1248715872003672</v>
      </c>
      <c r="G101" s="2">
        <f t="shared" si="14"/>
        <v>-9.1248715872003672</v>
      </c>
      <c r="H101" s="2">
        <f>IF(G101&lt;=Berechnung!$E$6/-2," ",G101)</f>
        <v>-9.1248715872003672</v>
      </c>
      <c r="I101" s="9">
        <f>IF(G101&lt;=Berechnung!$E$6/-2,H$183,G101)</f>
        <v>-9.1248715872003672</v>
      </c>
      <c r="J101" s="2">
        <f t="shared" si="10"/>
        <v>-7.7933765799622092</v>
      </c>
      <c r="K101" s="2">
        <f t="shared" si="15"/>
        <v>-7.7933765799622092</v>
      </c>
      <c r="L101" s="2">
        <f>IF(G101&lt;=Berechnung!$E$6/-2," ",K101)</f>
        <v>-7.7933765799622092</v>
      </c>
      <c r="M101" s="9">
        <f>IF(G101&lt;=Berechnung!$E$6/-2,L$183,K101)</f>
        <v>-7.7933765799622092</v>
      </c>
    </row>
    <row r="102" spans="1:13" x14ac:dyDescent="0.2">
      <c r="A102">
        <f t="shared" si="11"/>
        <v>230</v>
      </c>
      <c r="B102">
        <f t="shared" si="13"/>
        <v>-0.7660444431189779</v>
      </c>
      <c r="C102">
        <f>B102*(Berechnung!B$5/2)</f>
        <v>-9.1925333174277348</v>
      </c>
      <c r="D102">
        <f t="shared" si="12"/>
        <v>-0.64278760968653947</v>
      </c>
      <c r="E102">
        <f>D102*(Berechnung!B$5/2)</f>
        <v>-7.7134513162384737</v>
      </c>
      <c r="F102" s="2">
        <f>IF(C102&gt;=(Berechnung!D$6/2),C102,IF(C102&lt;=(Berechnung!D$6/-2),C102," "))</f>
        <v>-9.1925333174277348</v>
      </c>
      <c r="G102" s="2">
        <f t="shared" si="14"/>
        <v>-9.1925333174277348</v>
      </c>
      <c r="H102" s="2">
        <f>IF(G102&lt;=Berechnung!$E$6/-2," ",G102)</f>
        <v>-9.1925333174277348</v>
      </c>
      <c r="I102" s="9">
        <f>IF(G102&lt;=Berechnung!$E$6/-2,H$183,G102)</f>
        <v>-9.1925333174277348</v>
      </c>
      <c r="J102" s="2">
        <f t="shared" si="10"/>
        <v>-7.7134513162384737</v>
      </c>
      <c r="K102" s="2">
        <f t="shared" si="15"/>
        <v>-7.7134513162384737</v>
      </c>
      <c r="L102" s="2">
        <f>IF(G102&lt;=Berechnung!$E$6/-2," ",K102)</f>
        <v>-7.7134513162384737</v>
      </c>
      <c r="M102" s="9">
        <f>IF(G102&lt;=Berechnung!$E$6/-2,L$183,K102)</f>
        <v>-7.7134513162384737</v>
      </c>
    </row>
    <row r="103" spans="1:13" x14ac:dyDescent="0.2">
      <c r="A103">
        <f t="shared" si="11"/>
        <v>230.5</v>
      </c>
      <c r="B103">
        <f t="shared" si="13"/>
        <v>-0.77162458338772</v>
      </c>
      <c r="C103">
        <f>B103*(Berechnung!B$5/2)</f>
        <v>-9.25949500065264</v>
      </c>
      <c r="D103">
        <f t="shared" si="12"/>
        <v>-0.63607822027776384</v>
      </c>
      <c r="E103">
        <f>D103*(Berechnung!B$5/2)</f>
        <v>-7.6329386433331656</v>
      </c>
      <c r="F103" s="2">
        <f>IF(C103&gt;=(Berechnung!D$6/2),C103,IF(C103&lt;=(Berechnung!D$6/-2),C103," "))</f>
        <v>-9.25949500065264</v>
      </c>
      <c r="G103" s="2">
        <f t="shared" si="14"/>
        <v>-9.25949500065264</v>
      </c>
      <c r="H103" s="2">
        <f>IF(G103&lt;=Berechnung!$E$6/-2," ",G103)</f>
        <v>-9.25949500065264</v>
      </c>
      <c r="I103" s="9">
        <f>IF(G103&lt;=Berechnung!$E$6/-2,H$183,G103)</f>
        <v>-9.25949500065264</v>
      </c>
      <c r="J103" s="2">
        <f t="shared" si="10"/>
        <v>-7.6329386433331656</v>
      </c>
      <c r="K103" s="2">
        <f t="shared" si="15"/>
        <v>-7.6329386433331656</v>
      </c>
      <c r="L103" s="2">
        <f>IF(G103&lt;=Berechnung!$E$6/-2," ",K103)</f>
        <v>-7.6329386433331656</v>
      </c>
      <c r="M103" s="9">
        <f>IF(G103&lt;=Berechnung!$E$6/-2,L$183,K103)</f>
        <v>-7.6329386433331656</v>
      </c>
    </row>
    <row r="104" spans="1:13" x14ac:dyDescent="0.2">
      <c r="A104">
        <f t="shared" si="11"/>
        <v>231</v>
      </c>
      <c r="B104">
        <f t="shared" si="13"/>
        <v>-0.77714596145697112</v>
      </c>
      <c r="C104">
        <f>B104*(Berechnung!B$5/2)</f>
        <v>-9.3257515374836544</v>
      </c>
      <c r="D104">
        <f t="shared" si="12"/>
        <v>-0.62932039104983717</v>
      </c>
      <c r="E104">
        <f>D104*(Berechnung!B$5/2)</f>
        <v>-7.5518446925980456</v>
      </c>
      <c r="F104" s="2">
        <f>IF(C104&gt;=(Berechnung!D$6/2),C104,IF(C104&lt;=(Berechnung!D$6/-2),C104," "))</f>
        <v>-9.3257515374836544</v>
      </c>
      <c r="G104" s="2">
        <f t="shared" si="14"/>
        <v>-9.3257515374836544</v>
      </c>
      <c r="H104" s="2">
        <f>IF(G104&lt;=Berechnung!$E$6/-2," ",G104)</f>
        <v>-9.3257515374836544</v>
      </c>
      <c r="I104" s="9">
        <f>IF(G104&lt;=Berechnung!$E$6/-2,H$183,G104)</f>
        <v>-9.3257515374836544</v>
      </c>
      <c r="J104" s="2">
        <f t="shared" si="10"/>
        <v>-7.5518446925980456</v>
      </c>
      <c r="K104" s="2">
        <f t="shared" si="15"/>
        <v>-7.5518446925980456</v>
      </c>
      <c r="L104" s="2">
        <f>IF(G104&lt;=Berechnung!$E$6/-2," ",K104)</f>
        <v>-7.5518446925980456</v>
      </c>
      <c r="M104" s="9">
        <f>IF(G104&lt;=Berechnung!$E$6/-2,L$183,K104)</f>
        <v>-7.5518446925980456</v>
      </c>
    </row>
    <row r="105" spans="1:13" x14ac:dyDescent="0.2">
      <c r="A105">
        <f t="shared" si="11"/>
        <v>231.5</v>
      </c>
      <c r="B105">
        <f t="shared" si="13"/>
        <v>-0.78260815685241381</v>
      </c>
      <c r="C105">
        <f>B105*(Berechnung!B$5/2)</f>
        <v>-9.3912978822289652</v>
      </c>
      <c r="D105">
        <f t="shared" si="12"/>
        <v>-0.62251463663761963</v>
      </c>
      <c r="E105">
        <f>D105*(Berechnung!B$5/2)</f>
        <v>-7.4701756396514352</v>
      </c>
      <c r="F105" s="2">
        <f>IF(C105&gt;=(Berechnung!D$6/2),C105,IF(C105&lt;=(Berechnung!D$6/-2),C105," "))</f>
        <v>-9.3912978822289652</v>
      </c>
      <c r="G105" s="2">
        <f t="shared" si="14"/>
        <v>-9.3912978822289652</v>
      </c>
      <c r="H105" s="2">
        <f>IF(G105&lt;=Berechnung!$E$6/-2," ",G105)</f>
        <v>-9.3912978822289652</v>
      </c>
      <c r="I105" s="9">
        <f>IF(G105&lt;=Berechnung!$E$6/-2,H$183,G105)</f>
        <v>-9.3912978822289652</v>
      </c>
      <c r="J105" s="2">
        <f t="shared" si="10"/>
        <v>-7.4701756396514352</v>
      </c>
      <c r="K105" s="2">
        <f t="shared" si="15"/>
        <v>-7.4701756396514352</v>
      </c>
      <c r="L105" s="2">
        <f>IF(G105&lt;=Berechnung!$E$6/-2," ",K105)</f>
        <v>-7.4701756396514352</v>
      </c>
      <c r="M105" s="9">
        <f>IF(G105&lt;=Berechnung!$E$6/-2,L$183,K105)</f>
        <v>-7.4701756396514352</v>
      </c>
    </row>
    <row r="106" spans="1:13" x14ac:dyDescent="0.2">
      <c r="A106">
        <f t="shared" si="11"/>
        <v>232</v>
      </c>
      <c r="B106">
        <f t="shared" si="13"/>
        <v>-0.78801075360672213</v>
      </c>
      <c r="C106">
        <f>B106*(Berechnung!B$5/2)</f>
        <v>-9.4561290432806651</v>
      </c>
      <c r="D106">
        <f t="shared" si="12"/>
        <v>-0.61566147532565807</v>
      </c>
      <c r="E106">
        <f>D106*(Berechnung!B$5/2)</f>
        <v>-7.3879377039078964</v>
      </c>
      <c r="F106" s="2">
        <f>IF(C106&gt;=(Berechnung!D$6/2),C106,IF(C106&lt;=(Berechnung!D$6/-2),C106," "))</f>
        <v>-9.4561290432806651</v>
      </c>
      <c r="G106" s="2">
        <f t="shared" si="14"/>
        <v>-9.4561290432806651</v>
      </c>
      <c r="H106" s="2">
        <f>IF(G106&lt;=Berechnung!$E$6/-2," ",G106)</f>
        <v>-9.4561290432806651</v>
      </c>
      <c r="I106" s="9">
        <f>IF(G106&lt;=Berechnung!$E$6/-2,H$183,G106)</f>
        <v>-9.4561290432806651</v>
      </c>
      <c r="J106" s="2">
        <f t="shared" si="10"/>
        <v>-7.3879377039078964</v>
      </c>
      <c r="K106" s="2">
        <f t="shared" si="15"/>
        <v>-7.3879377039078964</v>
      </c>
      <c r="L106" s="2">
        <f>IF(G106&lt;=Berechnung!$E$6/-2," ",K106)</f>
        <v>-7.3879377039078964</v>
      </c>
      <c r="M106" s="9">
        <f>IF(G106&lt;=Berechnung!$E$6/-2,L$183,K106)</f>
        <v>-7.3879377039078964</v>
      </c>
    </row>
    <row r="107" spans="1:13" x14ac:dyDescent="0.2">
      <c r="A107">
        <f t="shared" si="11"/>
        <v>232.5</v>
      </c>
      <c r="B107">
        <f t="shared" si="13"/>
        <v>-0.79335334029123494</v>
      </c>
      <c r="C107">
        <f>B107*(Berechnung!B$5/2)</f>
        <v>-9.5202400834948193</v>
      </c>
      <c r="D107">
        <f t="shared" si="12"/>
        <v>-0.60876142900872088</v>
      </c>
      <c r="E107">
        <f>D107*(Berechnung!B$5/2)</f>
        <v>-7.3051371481046505</v>
      </c>
      <c r="F107" s="2">
        <f>IF(C107&gt;=(Berechnung!D$6/2),C107,IF(C107&lt;=(Berechnung!D$6/-2),C107," "))</f>
        <v>-9.5202400834948193</v>
      </c>
      <c r="G107" s="2">
        <f t="shared" si="14"/>
        <v>-9.5202400834948193</v>
      </c>
      <c r="H107" s="2">
        <f>IF(G107&lt;=Berechnung!$E$6/-2," ",G107)</f>
        <v>-9.5202400834948193</v>
      </c>
      <c r="I107" s="9">
        <f>IF(G107&lt;=Berechnung!$E$6/-2,H$183,G107)</f>
        <v>-9.5202400834948193</v>
      </c>
      <c r="J107" s="2">
        <f t="shared" si="10"/>
        <v>-7.3051371481046505</v>
      </c>
      <c r="K107" s="2">
        <f t="shared" si="15"/>
        <v>-7.3051371481046505</v>
      </c>
      <c r="L107" s="2">
        <f>IF(G107&lt;=Berechnung!$E$6/-2," ",K107)</f>
        <v>-7.3051371481046505</v>
      </c>
      <c r="M107" s="9">
        <f>IF(G107&lt;=Berechnung!$E$6/-2,L$183,K107)</f>
        <v>-7.3051371481046505</v>
      </c>
    </row>
    <row r="108" spans="1:13" x14ac:dyDescent="0.2">
      <c r="A108">
        <f t="shared" si="11"/>
        <v>233</v>
      </c>
      <c r="B108">
        <f t="shared" si="13"/>
        <v>-0.79863551004729283</v>
      </c>
      <c r="C108">
        <f>B108*(Berechnung!B$5/2)</f>
        <v>-9.583626120567514</v>
      </c>
      <c r="D108">
        <f t="shared" si="12"/>
        <v>-0.60181502315204827</v>
      </c>
      <c r="E108">
        <f>D108*(Berechnung!B$5/2)</f>
        <v>-7.2217802778245792</v>
      </c>
      <c r="F108" s="2">
        <f>IF(C108&gt;=(Berechnung!D$6/2),C108,IF(C108&lt;=(Berechnung!D$6/-2),C108," "))</f>
        <v>-9.583626120567514</v>
      </c>
      <c r="G108" s="2">
        <f t="shared" si="14"/>
        <v>-9.583626120567514</v>
      </c>
      <c r="H108" s="2">
        <f>IF(G108&lt;=Berechnung!$E$6/-2," ",G108)</f>
        <v>-9.583626120567514</v>
      </c>
      <c r="I108" s="9">
        <f>IF(G108&lt;=Berechnung!$E$6/-2,H$183,G108)</f>
        <v>-9.583626120567514</v>
      </c>
      <c r="J108" s="2">
        <f t="shared" si="10"/>
        <v>-7.2217802778245792</v>
      </c>
      <c r="K108" s="2">
        <f t="shared" si="15"/>
        <v>-7.2217802778245792</v>
      </c>
      <c r="L108" s="2">
        <f>IF(G108&lt;=Berechnung!$E$6/-2," ",K108)</f>
        <v>-7.2217802778245792</v>
      </c>
      <c r="M108" s="9">
        <f>IF(G108&lt;=Berechnung!$E$6/-2,L$183,K108)</f>
        <v>-7.2217802778245792</v>
      </c>
    </row>
    <row r="109" spans="1:13" x14ac:dyDescent="0.2">
      <c r="A109">
        <f t="shared" si="11"/>
        <v>233.5</v>
      </c>
      <c r="B109">
        <f t="shared" si="13"/>
        <v>-0.80385686061721706</v>
      </c>
      <c r="C109">
        <f>B109*(Berechnung!B$5/2)</f>
        <v>-9.6462823274066043</v>
      </c>
      <c r="D109">
        <f t="shared" si="12"/>
        <v>-0.5948227867513417</v>
      </c>
      <c r="E109">
        <f>D109*(Berechnung!B$5/2)</f>
        <v>-7.1378734410161009</v>
      </c>
      <c r="F109" s="2">
        <f>IF(C109&gt;=(Berechnung!D$6/2),C109,IF(C109&lt;=(Berechnung!D$6/-2),C109," "))</f>
        <v>-9.6462823274066043</v>
      </c>
      <c r="G109" s="2">
        <f t="shared" si="14"/>
        <v>-9.6462823274066043</v>
      </c>
      <c r="H109" s="2">
        <f>IF(G109&lt;=Berechnung!$E$6/-2," ",G109)</f>
        <v>-9.6462823274066043</v>
      </c>
      <c r="I109" s="9">
        <f>IF(G109&lt;=Berechnung!$E$6/-2,H$183,G109)</f>
        <v>-9.6462823274066043</v>
      </c>
      <c r="J109" s="2">
        <f t="shared" si="10"/>
        <v>-7.1378734410161009</v>
      </c>
      <c r="K109" s="2">
        <f t="shared" si="15"/>
        <v>-7.1378734410161009</v>
      </c>
      <c r="L109" s="2">
        <f>IF(G109&lt;=Berechnung!$E$6/-2," ",K109)</f>
        <v>-7.1378734410161009</v>
      </c>
      <c r="M109" s="9">
        <f>IF(G109&lt;=Berechnung!$E$6/-2,L$183,K109)</f>
        <v>-7.1378734410161009</v>
      </c>
    </row>
    <row r="110" spans="1:13" x14ac:dyDescent="0.2">
      <c r="A110">
        <f t="shared" si="11"/>
        <v>234</v>
      </c>
      <c r="B110">
        <f t="shared" si="13"/>
        <v>-0.80901699437494734</v>
      </c>
      <c r="C110">
        <f>B110*(Berechnung!B$5/2)</f>
        <v>-9.7082039324993676</v>
      </c>
      <c r="D110">
        <f t="shared" si="12"/>
        <v>-0.58778525229247325</v>
      </c>
      <c r="E110">
        <f>D110*(Berechnung!B$5/2)</f>
        <v>-7.0534230275096785</v>
      </c>
      <c r="F110" s="2">
        <f>IF(C110&gt;=(Berechnung!D$6/2),C110,IF(C110&lt;=(Berechnung!D$6/-2),C110," "))</f>
        <v>-9.7082039324993676</v>
      </c>
      <c r="G110" s="2">
        <f t="shared" si="14"/>
        <v>-9.7082039324993676</v>
      </c>
      <c r="H110" s="2">
        <f>IF(G110&lt;=Berechnung!$E$6/-2," ",G110)</f>
        <v>-9.7082039324993676</v>
      </c>
      <c r="I110" s="9">
        <f>IF(G110&lt;=Berechnung!$E$6/-2,H$183,G110)</f>
        <v>-9.7082039324993676</v>
      </c>
      <c r="J110" s="2">
        <f t="shared" si="10"/>
        <v>-7.0534230275096785</v>
      </c>
      <c r="K110" s="2">
        <f t="shared" si="15"/>
        <v>-7.0534230275096785</v>
      </c>
      <c r="L110" s="2">
        <f>IF(G110&lt;=Berechnung!$E$6/-2," ",K110)</f>
        <v>-7.0534230275096785</v>
      </c>
      <c r="M110" s="9">
        <f>IF(G110&lt;=Berechnung!$E$6/-2,L$183,K110)</f>
        <v>-7.0534230275096785</v>
      </c>
    </row>
    <row r="111" spans="1:13" x14ac:dyDescent="0.2">
      <c r="A111">
        <f t="shared" si="11"/>
        <v>234.5</v>
      </c>
      <c r="B111">
        <f t="shared" si="13"/>
        <v>-0.81411551835631879</v>
      </c>
      <c r="C111">
        <f>B111*(Berechnung!B$5/2)</f>
        <v>-9.769386220275825</v>
      </c>
      <c r="D111">
        <f t="shared" si="12"/>
        <v>-0.58070295571094033</v>
      </c>
      <c r="E111">
        <f>D111*(Berechnung!B$5/2)</f>
        <v>-6.9684354685312844</v>
      </c>
      <c r="F111" s="2">
        <f>IF(C111&gt;=(Berechnung!D$6/2),C111,IF(C111&lt;=(Berechnung!D$6/-2),C111," "))</f>
        <v>-9.769386220275825</v>
      </c>
      <c r="G111" s="2">
        <f t="shared" si="14"/>
        <v>-9.769386220275825</v>
      </c>
      <c r="H111" s="2">
        <f>IF(G111&lt;=Berechnung!$E$6/-2," ",G111)</f>
        <v>-9.769386220275825</v>
      </c>
      <c r="I111" s="9">
        <f>IF(G111&lt;=Berechnung!$E$6/-2,H$183,G111)</f>
        <v>-9.769386220275825</v>
      </c>
      <c r="J111" s="2">
        <f t="shared" si="10"/>
        <v>-6.9684354685312844</v>
      </c>
      <c r="K111" s="2">
        <f t="shared" si="15"/>
        <v>-6.9684354685312844</v>
      </c>
      <c r="L111" s="2">
        <f>IF(G111&lt;=Berechnung!$E$6/-2," ",K111)</f>
        <v>-6.9684354685312844</v>
      </c>
      <c r="M111" s="9">
        <f>IF(G111&lt;=Berechnung!$E$6/-2,L$183,K111)</f>
        <v>-6.9684354685312844</v>
      </c>
    </row>
    <row r="112" spans="1:13" x14ac:dyDescent="0.2">
      <c r="A112">
        <f t="shared" si="11"/>
        <v>235</v>
      </c>
      <c r="B112">
        <f t="shared" si="13"/>
        <v>-0.81915204428899158</v>
      </c>
      <c r="C112">
        <f>B112*(Berechnung!B$5/2)</f>
        <v>-9.8298245314678994</v>
      </c>
      <c r="D112">
        <f t="shared" si="12"/>
        <v>-0.57357643635104638</v>
      </c>
      <c r="E112">
        <f>D112*(Berechnung!B$5/2)</f>
        <v>-6.8829172362125561</v>
      </c>
      <c r="F112" s="2">
        <f>IF(C112&gt;=(Berechnung!D$6/2),C112,IF(C112&lt;=(Berechnung!D$6/-2),C112," "))</f>
        <v>-9.8298245314678994</v>
      </c>
      <c r="G112" s="2">
        <f t="shared" si="14"/>
        <v>-9.8298245314678994</v>
      </c>
      <c r="H112" s="2">
        <f>IF(G112&lt;=Berechnung!$E$6/-2," ",G112)</f>
        <v>-9.8298245314678994</v>
      </c>
      <c r="I112" s="9">
        <f>IF(G112&lt;=Berechnung!$E$6/-2,H$183,G112)</f>
        <v>-9.8298245314678994</v>
      </c>
      <c r="J112" s="2">
        <f t="shared" si="10"/>
        <v>-6.8829172362125561</v>
      </c>
      <c r="K112" s="2">
        <f t="shared" si="15"/>
        <v>-6.8829172362125561</v>
      </c>
      <c r="L112" s="2">
        <f>IF(G112&lt;=Berechnung!$E$6/-2," ",K112)</f>
        <v>-6.8829172362125561</v>
      </c>
      <c r="M112" s="9">
        <f>IF(G112&lt;=Berechnung!$E$6/-2,L$183,K112)</f>
        <v>-6.8829172362125561</v>
      </c>
    </row>
    <row r="113" spans="1:13" x14ac:dyDescent="0.2">
      <c r="A113">
        <f t="shared" si="11"/>
        <v>235.5</v>
      </c>
      <c r="B113">
        <f t="shared" si="13"/>
        <v>-0.8241261886220157</v>
      </c>
      <c r="C113">
        <f>B113*(Berechnung!B$5/2)</f>
        <v>-9.8895142634641893</v>
      </c>
      <c r="D113">
        <f t="shared" si="12"/>
        <v>-0.56640623692483283</v>
      </c>
      <c r="E113">
        <f>D113*(Berechnung!B$5/2)</f>
        <v>-6.7968748430979939</v>
      </c>
      <c r="F113" s="2">
        <f>IF(C113&gt;=(Berechnung!D$6/2),C113,IF(C113&lt;=(Berechnung!D$6/-2),C113," "))</f>
        <v>-9.8895142634641893</v>
      </c>
      <c r="G113" s="2">
        <f t="shared" si="14"/>
        <v>-9.8895142634641893</v>
      </c>
      <c r="H113" s="2">
        <f>IF(G113&lt;=Berechnung!$E$6/-2," ",G113)</f>
        <v>-9.8895142634641893</v>
      </c>
      <c r="I113" s="9">
        <f>IF(G113&lt;=Berechnung!$E$6/-2,H$183,G113)</f>
        <v>-9.8895142634641893</v>
      </c>
      <c r="J113" s="2">
        <f t="shared" si="10"/>
        <v>-6.7968748430979939</v>
      </c>
      <c r="K113" s="2">
        <f t="shared" si="15"/>
        <v>-6.7968748430979939</v>
      </c>
      <c r="L113" s="2">
        <f>IF(G113&lt;=Berechnung!$E$6/-2," ",K113)</f>
        <v>-6.7968748430979939</v>
      </c>
      <c r="M113" s="9">
        <f>IF(G113&lt;=Berechnung!$E$6/-2,L$183,K113)</f>
        <v>-6.7968748430979939</v>
      </c>
    </row>
    <row r="114" spans="1:13" x14ac:dyDescent="0.2">
      <c r="A114">
        <f t="shared" si="11"/>
        <v>236</v>
      </c>
      <c r="B114">
        <f t="shared" si="13"/>
        <v>-0.8290375725550414</v>
      </c>
      <c r="C114">
        <f>B114*(Berechnung!B$5/2)</f>
        <v>-9.9484508706604977</v>
      </c>
      <c r="D114">
        <f t="shared" si="12"/>
        <v>-0.55919290347074724</v>
      </c>
      <c r="E114">
        <f>D114*(Berechnung!B$5/2)</f>
        <v>-6.7103148416489669</v>
      </c>
      <c r="F114" s="2">
        <f>IF(C114&gt;=(Berechnung!D$6/2),C114,IF(C114&lt;=(Berechnung!D$6/-2),C114," "))</f>
        <v>-9.9484508706604977</v>
      </c>
      <c r="G114" s="2">
        <f t="shared" si="14"/>
        <v>-9.9484508706604977</v>
      </c>
      <c r="H114" s="2">
        <f>IF(G114&lt;=Berechnung!$E$6/-2," ",G114)</f>
        <v>-9.9484508706604977</v>
      </c>
      <c r="I114" s="9">
        <f>IF(G114&lt;=Berechnung!$E$6/-2,H$183,G114)</f>
        <v>-9.9484508706604977</v>
      </c>
      <c r="J114" s="2">
        <f t="shared" si="10"/>
        <v>-6.7103148416489669</v>
      </c>
      <c r="K114" s="2">
        <f t="shared" si="15"/>
        <v>-6.7103148416489669</v>
      </c>
      <c r="L114" s="2">
        <f>IF(G114&lt;=Berechnung!$E$6/-2," ",K114)</f>
        <v>-6.7103148416489669</v>
      </c>
      <c r="M114" s="9">
        <f>IF(G114&lt;=Berechnung!$E$6/-2,L$183,K114)</f>
        <v>-6.7103148416489669</v>
      </c>
    </row>
    <row r="115" spans="1:13" x14ac:dyDescent="0.2">
      <c r="A115">
        <f t="shared" si="11"/>
        <v>236.5</v>
      </c>
      <c r="B115">
        <f t="shared" si="13"/>
        <v>-0.8338858220671681</v>
      </c>
      <c r="C115">
        <f>B115*(Berechnung!B$5/2)</f>
        <v>-10.006629864806017</v>
      </c>
      <c r="D115">
        <f t="shared" si="12"/>
        <v>-0.55193698531205837</v>
      </c>
      <c r="E115">
        <f>D115*(Berechnung!B$5/2)</f>
        <v>-6.6232438237447004</v>
      </c>
      <c r="F115" s="2">
        <f>IF(C115&gt;=(Berechnung!D$6/2),C115,IF(C115&lt;=(Berechnung!D$6/-2),C115," "))</f>
        <v>-10.006629864806017</v>
      </c>
      <c r="G115" s="2">
        <f t="shared" si="14"/>
        <v>-10.006629864806017</v>
      </c>
      <c r="H115" s="2">
        <f>IF(G115&lt;=Berechnung!$E$6/-2," ",G115)</f>
        <v>-10.006629864806017</v>
      </c>
      <c r="I115" s="9">
        <f>IF(G115&lt;=Berechnung!$E$6/-2,H$183,G115)</f>
        <v>-10.006629864806017</v>
      </c>
      <c r="J115" s="2">
        <f t="shared" si="10"/>
        <v>-6.6232438237447004</v>
      </c>
      <c r="K115" s="2">
        <f t="shared" si="15"/>
        <v>-6.6232438237447004</v>
      </c>
      <c r="L115" s="2">
        <f>IF(G115&lt;=Berechnung!$E$6/-2," ",K115)</f>
        <v>-6.6232438237447004</v>
      </c>
      <c r="M115" s="9">
        <f>IF(G115&lt;=Berechnung!$E$6/-2,L$183,K115)</f>
        <v>-6.6232438237447004</v>
      </c>
    </row>
    <row r="116" spans="1:13" x14ac:dyDescent="0.2">
      <c r="A116">
        <f t="shared" si="11"/>
        <v>237</v>
      </c>
      <c r="B116">
        <f t="shared" si="13"/>
        <v>-0.83867056794542405</v>
      </c>
      <c r="C116">
        <f>B116*(Berechnung!B$5/2)</f>
        <v>-10.064046815345089</v>
      </c>
      <c r="D116">
        <f t="shared" si="12"/>
        <v>-0.54463903501502697</v>
      </c>
      <c r="E116">
        <f>D116*(Berechnung!B$5/2)</f>
        <v>-6.5356684201803237</v>
      </c>
      <c r="F116" s="2">
        <f>IF(C116&gt;=(Berechnung!D$6/2),C116,IF(C116&lt;=(Berechnung!D$6/-2),C116," "))</f>
        <v>-10.064046815345089</v>
      </c>
      <c r="G116" s="2">
        <f t="shared" si="14"/>
        <v>-10.064046815345089</v>
      </c>
      <c r="H116" s="2">
        <f>IF(G116&lt;=Berechnung!$E$6/-2," ",G116)</f>
        <v>-10.064046815345089</v>
      </c>
      <c r="I116" s="9">
        <f>IF(G116&lt;=Berechnung!$E$6/-2,H$183,G116)</f>
        <v>-10.064046815345089</v>
      </c>
      <c r="J116" s="2">
        <f t="shared" si="10"/>
        <v>-6.5356684201803237</v>
      </c>
      <c r="K116" s="2">
        <f t="shared" si="15"/>
        <v>-6.5356684201803237</v>
      </c>
      <c r="L116" s="2">
        <f>IF(G116&lt;=Berechnung!$E$6/-2," ",K116)</f>
        <v>-6.5356684201803237</v>
      </c>
      <c r="M116" s="9">
        <f>IF(G116&lt;=Berechnung!$E$6/-2,L$183,K116)</f>
        <v>-6.5356684201803237</v>
      </c>
    </row>
    <row r="117" spans="1:13" x14ac:dyDescent="0.2">
      <c r="A117">
        <f t="shared" si="11"/>
        <v>237.5</v>
      </c>
      <c r="B117">
        <f t="shared" si="13"/>
        <v>-0.8433914458128855</v>
      </c>
      <c r="C117">
        <f>B117*(Berechnung!B$5/2)</f>
        <v>-10.120697349754625</v>
      </c>
      <c r="D117">
        <f t="shared" si="12"/>
        <v>-0.53729960834682422</v>
      </c>
      <c r="E117">
        <f>D117*(Berechnung!B$5/2)</f>
        <v>-6.4475953001618906</v>
      </c>
      <c r="F117" s="2">
        <f>IF(C117&gt;=(Berechnung!D$6/2),C117,IF(C117&lt;=(Berechnung!D$6/-2),C117," "))</f>
        <v>-10.120697349754625</v>
      </c>
      <c r="G117" s="2">
        <f t="shared" si="14"/>
        <v>-10.120697349754625</v>
      </c>
      <c r="H117" s="2">
        <f>IF(G117&lt;=Berechnung!$E$6/-2," ",G117)</f>
        <v>-10.120697349754625</v>
      </c>
      <c r="I117" s="9">
        <f>IF(G117&lt;=Berechnung!$E$6/-2,H$183,G117)</f>
        <v>-10.120697349754625</v>
      </c>
      <c r="J117" s="2">
        <f t="shared" si="10"/>
        <v>-6.4475953001618906</v>
      </c>
      <c r="K117" s="2">
        <f t="shared" si="15"/>
        <v>-6.4475953001618906</v>
      </c>
      <c r="L117" s="2">
        <f>IF(G117&lt;=Berechnung!$E$6/-2," ",K117)</f>
        <v>-6.4475953001618906</v>
      </c>
      <c r="M117" s="9">
        <f>IF(G117&lt;=Berechnung!$E$6/-2,L$183,K117)</f>
        <v>-6.4475953001618906</v>
      </c>
    </row>
    <row r="118" spans="1:13" x14ac:dyDescent="0.2">
      <c r="A118">
        <f t="shared" si="11"/>
        <v>238</v>
      </c>
      <c r="B118">
        <f t="shared" si="13"/>
        <v>-0.84804809615642596</v>
      </c>
      <c r="C118">
        <f>B118*(Berechnung!B$5/2)</f>
        <v>-10.176577153877112</v>
      </c>
      <c r="D118">
        <f t="shared" si="12"/>
        <v>-0.52991926423320501</v>
      </c>
      <c r="E118">
        <f>D118*(Berechnung!B$5/2)</f>
        <v>-6.3590311707984597</v>
      </c>
      <c r="F118" s="2">
        <f>IF(C118&gt;=(Berechnung!D$6/2),C118,IF(C118&lt;=(Berechnung!D$6/-2),C118," "))</f>
        <v>-10.176577153877112</v>
      </c>
      <c r="G118" s="2">
        <f t="shared" si="14"/>
        <v>-10.176577153877112</v>
      </c>
      <c r="H118" s="2">
        <f>IF(G118&lt;=Berechnung!$E$6/-2," ",G118)</f>
        <v>-10.176577153877112</v>
      </c>
      <c r="I118" s="9">
        <f>IF(G118&lt;=Berechnung!$E$6/-2,H$183,G118)</f>
        <v>-10.176577153877112</v>
      </c>
      <c r="J118" s="2">
        <f t="shared" si="10"/>
        <v>-6.3590311707984597</v>
      </c>
      <c r="K118" s="2">
        <f t="shared" si="15"/>
        <v>-6.3590311707984597</v>
      </c>
      <c r="L118" s="2">
        <f>IF(G118&lt;=Berechnung!$E$6/-2," ",K118)</f>
        <v>-6.3590311707984597</v>
      </c>
      <c r="M118" s="9">
        <f>IF(G118&lt;=Berechnung!$E$6/-2,L$183,K118)</f>
        <v>-6.3590311707984597</v>
      </c>
    </row>
    <row r="119" spans="1:13" x14ac:dyDescent="0.2">
      <c r="A119">
        <f t="shared" si="11"/>
        <v>238.5</v>
      </c>
      <c r="B119">
        <f t="shared" si="13"/>
        <v>-0.8526401643540924</v>
      </c>
      <c r="C119">
        <f>B119*(Berechnung!B$5/2)</f>
        <v>-10.23168197224911</v>
      </c>
      <c r="D119">
        <f t="shared" si="12"/>
        <v>-0.52249856471594858</v>
      </c>
      <c r="E119">
        <f>D119*(Berechnung!B$5/2)</f>
        <v>-6.2699827765913829</v>
      </c>
      <c r="F119" s="2">
        <f>IF(C119&gt;=(Berechnung!D$6/2),C119,IF(C119&lt;=(Berechnung!D$6/-2),C119," "))</f>
        <v>-10.23168197224911</v>
      </c>
      <c r="G119" s="2">
        <f t="shared" si="14"/>
        <v>-10.23168197224911</v>
      </c>
      <c r="H119" s="2">
        <f>IF(G119&lt;=Berechnung!$E$6/-2," ",G119)</f>
        <v>-10.23168197224911</v>
      </c>
      <c r="I119" s="9">
        <f>IF(G119&lt;=Berechnung!$E$6/-2,H$183,G119)</f>
        <v>-10.23168197224911</v>
      </c>
      <c r="J119" s="2">
        <f t="shared" si="10"/>
        <v>-6.2699827765913829</v>
      </c>
      <c r="K119" s="2">
        <f t="shared" si="15"/>
        <v>-6.2699827765913829</v>
      </c>
      <c r="L119" s="2">
        <f>IF(G119&lt;=Berechnung!$E$6/-2," ",K119)</f>
        <v>-6.2699827765913829</v>
      </c>
      <c r="M119" s="9">
        <f>IF(G119&lt;=Berechnung!$E$6/-2,L$183,K119)</f>
        <v>-6.2699827765913829</v>
      </c>
    </row>
    <row r="120" spans="1:13" x14ac:dyDescent="0.2">
      <c r="A120">
        <f t="shared" si="11"/>
        <v>239</v>
      </c>
      <c r="B120">
        <f t="shared" si="13"/>
        <v>-0.85716730070211211</v>
      </c>
      <c r="C120">
        <f>B120*(Berechnung!B$5/2)</f>
        <v>-10.286007608425345</v>
      </c>
      <c r="D120">
        <f t="shared" si="12"/>
        <v>-0.51503807491005449</v>
      </c>
      <c r="E120">
        <f>D120*(Berechnung!B$5/2)</f>
        <v>-6.1804568989206539</v>
      </c>
      <c r="F120" s="2">
        <f>IF(C120&gt;=(Berechnung!D$6/2),C120,IF(C120&lt;=(Berechnung!D$6/-2),C120," "))</f>
        <v>-10.286007608425345</v>
      </c>
      <c r="G120" s="2">
        <f t="shared" si="14"/>
        <v>-10.286007608425345</v>
      </c>
      <c r="H120" s="2">
        <f>IF(G120&lt;=Berechnung!$E$6/-2," ",G120)</f>
        <v>-10.286007608425345</v>
      </c>
      <c r="I120" s="9">
        <f>IF(G120&lt;=Berechnung!$E$6/-2,H$183,G120)</f>
        <v>-10.286007608425345</v>
      </c>
      <c r="J120" s="2">
        <f t="shared" si="10"/>
        <v>-6.1804568989206539</v>
      </c>
      <c r="K120" s="2">
        <f t="shared" si="15"/>
        <v>-6.1804568989206539</v>
      </c>
      <c r="L120" s="2">
        <f>IF(G120&lt;=Berechnung!$E$6/-2," ",K120)</f>
        <v>-6.1804568989206539</v>
      </c>
      <c r="M120" s="9">
        <f>IF(G120&lt;=Berechnung!$E$6/-2,L$183,K120)</f>
        <v>-6.1804568989206539</v>
      </c>
    </row>
    <row r="121" spans="1:13" x14ac:dyDescent="0.2">
      <c r="A121">
        <f t="shared" si="11"/>
        <v>239.5</v>
      </c>
      <c r="B121">
        <f t="shared" si="13"/>
        <v>-0.86162916044152582</v>
      </c>
      <c r="C121">
        <f>B121*(Berechnung!B$5/2)</f>
        <v>-10.339549925298311</v>
      </c>
      <c r="D121">
        <f t="shared" si="12"/>
        <v>-0.50753836296070409</v>
      </c>
      <c r="E121">
        <f>D121*(Berechnung!B$5/2)</f>
        <v>-6.0904603555284496</v>
      </c>
      <c r="F121" s="2">
        <f>IF(C121&gt;=(Berechnung!D$6/2),C121,IF(C121&lt;=(Berechnung!D$6/-2),C121," "))</f>
        <v>-10.339549925298311</v>
      </c>
      <c r="G121" s="2">
        <f t="shared" si="14"/>
        <v>-10.339549925298311</v>
      </c>
      <c r="H121" s="2">
        <f>IF(G121&lt;=Berechnung!$E$6/-2," ",G121)</f>
        <v>-10.339549925298311</v>
      </c>
      <c r="I121" s="9">
        <f>IF(G121&lt;=Berechnung!$E$6/-2,H$183,G121)</f>
        <v>-10.339549925298311</v>
      </c>
      <c r="J121" s="2">
        <f t="shared" si="10"/>
        <v>-6.0904603555284496</v>
      </c>
      <c r="K121" s="2">
        <f t="shared" si="15"/>
        <v>-6.0904603555284496</v>
      </c>
      <c r="L121" s="2">
        <f>IF(G121&lt;=Berechnung!$E$6/-2," ",K121)</f>
        <v>-6.0904603555284496</v>
      </c>
      <c r="M121" s="9">
        <f>IF(G121&lt;=Berechnung!$E$6/-2,L$183,K121)</f>
        <v>-6.0904603555284496</v>
      </c>
    </row>
    <row r="122" spans="1:13" x14ac:dyDescent="0.2">
      <c r="A122">
        <f t="shared" si="11"/>
        <v>240</v>
      </c>
      <c r="B122">
        <f t="shared" si="13"/>
        <v>-0.86602540378443837</v>
      </c>
      <c r="C122">
        <f>B122*(Berechnung!B$5/2)</f>
        <v>-10.39230484541326</v>
      </c>
      <c r="D122">
        <f t="shared" si="12"/>
        <v>-0.50000000000000044</v>
      </c>
      <c r="E122">
        <f>D122*(Berechnung!B$5/2)</f>
        <v>-6.0000000000000053</v>
      </c>
      <c r="F122" s="2">
        <f>IF(C122&gt;=(Berechnung!D$6/2),C122,IF(C122&lt;=(Berechnung!D$6/-2),C122," "))</f>
        <v>-10.39230484541326</v>
      </c>
      <c r="G122" s="2">
        <f t="shared" si="14"/>
        <v>-10.39230484541326</v>
      </c>
      <c r="H122" s="2">
        <f>IF(G122&lt;=Berechnung!$E$6/-2," ",G122)</f>
        <v>-10.39230484541326</v>
      </c>
      <c r="I122" s="9">
        <f>IF(G122&lt;=Berechnung!$E$6/-2,H$183,G122)</f>
        <v>-10.39230484541326</v>
      </c>
      <c r="J122" s="2">
        <f t="shared" si="10"/>
        <v>-6.0000000000000053</v>
      </c>
      <c r="K122" s="2">
        <f t="shared" si="15"/>
        <v>-6.0000000000000053</v>
      </c>
      <c r="L122" s="2">
        <f>IF(G122&lt;=Berechnung!$E$6/-2," ",K122)</f>
        <v>-6.0000000000000053</v>
      </c>
      <c r="M122" s="9">
        <f>IF(G122&lt;=Berechnung!$E$6/-2,L$183,K122)</f>
        <v>-6.0000000000000053</v>
      </c>
    </row>
    <row r="123" spans="1:13" x14ac:dyDescent="0.2">
      <c r="A123">
        <f t="shared" si="11"/>
        <v>240.5</v>
      </c>
      <c r="B123">
        <f t="shared" si="13"/>
        <v>-0.87035569593989959</v>
      </c>
      <c r="C123">
        <f>B123*(Berechnung!B$5/2)</f>
        <v>-10.444268351278795</v>
      </c>
      <c r="D123">
        <f t="shared" si="12"/>
        <v>-0.49242356010346722</v>
      </c>
      <c r="E123">
        <f>D123*(Berechnung!B$5/2)</f>
        <v>-5.9090827212416066</v>
      </c>
      <c r="F123" s="2">
        <f>IF(C123&gt;=(Berechnung!D$6/2),C123,IF(C123&lt;=(Berechnung!D$6/-2),C123," "))</f>
        <v>-10.444268351278795</v>
      </c>
      <c r="G123" s="2">
        <f t="shared" si="14"/>
        <v>-10.444268351278795</v>
      </c>
      <c r="H123" s="2">
        <f>IF(G123&lt;=Berechnung!$E$6/-2," ",G123)</f>
        <v>-10.444268351278795</v>
      </c>
      <c r="I123" s="9">
        <f>IF(G123&lt;=Berechnung!$E$6/-2,H$183,G123)</f>
        <v>-10.444268351278795</v>
      </c>
      <c r="J123" s="2">
        <f t="shared" si="10"/>
        <v>-5.9090827212416066</v>
      </c>
      <c r="K123" s="2">
        <f t="shared" si="15"/>
        <v>-5.9090827212416066</v>
      </c>
      <c r="L123" s="2">
        <f>IF(G123&lt;=Berechnung!$E$6/-2," ",K123)</f>
        <v>-5.9090827212416066</v>
      </c>
      <c r="M123" s="9">
        <f>IF(G123&lt;=Berechnung!$E$6/-2,L$183,K123)</f>
        <v>-5.9090827212416066</v>
      </c>
    </row>
    <row r="124" spans="1:13" x14ac:dyDescent="0.2">
      <c r="A124">
        <f t="shared" si="11"/>
        <v>241</v>
      </c>
      <c r="B124">
        <f t="shared" si="13"/>
        <v>-0.87461970713939596</v>
      </c>
      <c r="C124">
        <f>B124*(Berechnung!B$5/2)</f>
        <v>-10.495436485672752</v>
      </c>
      <c r="D124">
        <f t="shared" si="12"/>
        <v>-0.48480962024633684</v>
      </c>
      <c r="E124">
        <f>D124*(Berechnung!B$5/2)</f>
        <v>-5.8177154429560423</v>
      </c>
      <c r="F124" s="2">
        <f>IF(C124&gt;=(Berechnung!D$6/2),C124,IF(C124&lt;=(Berechnung!D$6/-2),C124," "))</f>
        <v>-10.495436485672752</v>
      </c>
      <c r="G124" s="2">
        <f t="shared" si="14"/>
        <v>-10.495436485672752</v>
      </c>
      <c r="H124" s="2">
        <f>IF(G124&lt;=Berechnung!$E$6/-2," ",G124)</f>
        <v>-10.495436485672752</v>
      </c>
      <c r="I124" s="9">
        <f>IF(G124&lt;=Berechnung!$E$6/-2,H$183,G124)</f>
        <v>-10.495436485672752</v>
      </c>
      <c r="J124" s="2">
        <f t="shared" si="10"/>
        <v>-5.8177154429560423</v>
      </c>
      <c r="K124" s="2">
        <f t="shared" si="15"/>
        <v>-5.8177154429560423</v>
      </c>
      <c r="L124" s="2">
        <f>IF(G124&lt;=Berechnung!$E$6/-2," ",K124)</f>
        <v>-5.8177154429560423</v>
      </c>
      <c r="M124" s="9">
        <f>IF(G124&lt;=Berechnung!$E$6/-2,L$183,K124)</f>
        <v>-5.8177154429560423</v>
      </c>
    </row>
    <row r="125" spans="1:13" x14ac:dyDescent="0.2">
      <c r="A125">
        <f t="shared" si="11"/>
        <v>241.5</v>
      </c>
      <c r="B125">
        <f t="shared" si="13"/>
        <v>-0.87881711266196527</v>
      </c>
      <c r="C125">
        <f>B125*(Berechnung!B$5/2)</f>
        <v>-10.545805351943583</v>
      </c>
      <c r="D125">
        <f t="shared" si="12"/>
        <v>-0.47715876025960868</v>
      </c>
      <c r="E125">
        <f>D125*(Berechnung!B$5/2)</f>
        <v>-5.7259051231153038</v>
      </c>
      <c r="F125" s="2">
        <f>IF(C125&gt;=(Berechnung!D$6/2),C125,IF(C125&lt;=(Berechnung!D$6/-2),C125," "))</f>
        <v>-10.545805351943583</v>
      </c>
      <c r="G125" s="2">
        <f t="shared" si="14"/>
        <v>-10.545805351943583</v>
      </c>
      <c r="H125" s="2" t="str">
        <f>IF(G125&lt;=Berechnung!$E$6/-2," ",G125)</f>
        <v xml:space="preserve"> </v>
      </c>
      <c r="I125" s="9">
        <f>IF(G125&lt;=Berechnung!$E$6/-2,H$183,G125)</f>
        <v>-10.495436485672752</v>
      </c>
      <c r="J125" s="2">
        <f t="shared" si="10"/>
        <v>-5.7259051231153038</v>
      </c>
      <c r="K125" s="2">
        <f t="shared" si="15"/>
        <v>-5.7259051231153038</v>
      </c>
      <c r="L125" s="2" t="str">
        <f>IF(G125&lt;=Berechnung!$E$6/-2," ",K125)</f>
        <v xml:space="preserve"> </v>
      </c>
      <c r="M125" s="9">
        <f>IF(G125&lt;=Berechnung!$E$6/-2,L$183,K125)</f>
        <v>-5.8177154429560423</v>
      </c>
    </row>
    <row r="126" spans="1:13" x14ac:dyDescent="0.2">
      <c r="A126">
        <f t="shared" si="11"/>
        <v>242</v>
      </c>
      <c r="B126">
        <f t="shared" si="13"/>
        <v>-0.88294759285892699</v>
      </c>
      <c r="C126">
        <f>B126*(Berechnung!B$5/2)</f>
        <v>-10.595371114307124</v>
      </c>
      <c r="D126">
        <f t="shared" si="12"/>
        <v>-0.46947156278589075</v>
      </c>
      <c r="E126">
        <f>D126*(Berechnung!B$5/2)</f>
        <v>-5.633658753430689</v>
      </c>
      <c r="F126" s="2">
        <f>IF(C126&gt;=(Berechnung!D$6/2),C126,IF(C126&lt;=(Berechnung!D$6/-2),C126," "))</f>
        <v>-10.595371114307124</v>
      </c>
      <c r="G126" s="2">
        <f t="shared" si="14"/>
        <v>-10.595371114307124</v>
      </c>
      <c r="H126" s="2" t="str">
        <f>IF(G126&lt;=Berechnung!$E$6/-2," ",G126)</f>
        <v xml:space="preserve"> </v>
      </c>
      <c r="I126" s="9">
        <f>IF(G126&lt;=Berechnung!$E$6/-2,H$183,G126)</f>
        <v>-10.495436485672752</v>
      </c>
      <c r="J126" s="2">
        <f t="shared" si="10"/>
        <v>-5.633658753430689</v>
      </c>
      <c r="K126" s="2">
        <f t="shared" si="15"/>
        <v>-5.633658753430689</v>
      </c>
      <c r="L126" s="2" t="str">
        <f>IF(G126&lt;=Berechnung!$E$6/-2," ",K126)</f>
        <v xml:space="preserve"> </v>
      </c>
      <c r="M126" s="9">
        <f>IF(G126&lt;=Berechnung!$E$6/-2,L$183,K126)</f>
        <v>-5.8177154429560423</v>
      </c>
    </row>
    <row r="127" spans="1:13" x14ac:dyDescent="0.2">
      <c r="A127">
        <f t="shared" si="11"/>
        <v>242.5</v>
      </c>
      <c r="B127">
        <f t="shared" si="13"/>
        <v>-0.88701083317822149</v>
      </c>
      <c r="C127">
        <f>B127*(Berechnung!B$5/2)</f>
        <v>-10.644129998138657</v>
      </c>
      <c r="D127">
        <f t="shared" si="12"/>
        <v>-0.46174861323503441</v>
      </c>
      <c r="E127">
        <f>D127*(Berechnung!B$5/2)</f>
        <v>-5.5409833588204132</v>
      </c>
      <c r="F127" s="2">
        <f>IF(C127&gt;=(Berechnung!D$6/2),C127,IF(C127&lt;=(Berechnung!D$6/-2),C127," "))</f>
        <v>-10.644129998138657</v>
      </c>
      <c r="G127" s="2">
        <f t="shared" si="14"/>
        <v>-10.644129998138657</v>
      </c>
      <c r="H127" s="2" t="str">
        <f>IF(G127&lt;=Berechnung!$E$6/-2," ",G127)</f>
        <v xml:space="preserve"> </v>
      </c>
      <c r="I127" s="9">
        <f>IF(G127&lt;=Berechnung!$E$6/-2,H$183,G127)</f>
        <v>-10.495436485672752</v>
      </c>
      <c r="J127" s="2">
        <f t="shared" si="10"/>
        <v>-5.5409833588204132</v>
      </c>
      <c r="K127" s="2">
        <f t="shared" si="15"/>
        <v>-5.5409833588204132</v>
      </c>
      <c r="L127" s="2" t="str">
        <f>IF(G127&lt;=Berechnung!$E$6/-2," ",K127)</f>
        <v xml:space="preserve"> </v>
      </c>
      <c r="M127" s="9">
        <f>IF(G127&lt;=Berechnung!$E$6/-2,L$183,K127)</f>
        <v>-5.8177154429560423</v>
      </c>
    </row>
    <row r="128" spans="1:13" x14ac:dyDescent="0.2">
      <c r="A128">
        <f t="shared" si="11"/>
        <v>243</v>
      </c>
      <c r="B128">
        <f t="shared" si="13"/>
        <v>-0.89100652418836779</v>
      </c>
      <c r="C128">
        <f>B128*(Berechnung!B$5/2)</f>
        <v>-10.692078290260413</v>
      </c>
      <c r="D128">
        <f t="shared" si="12"/>
        <v>-0.45399049973954692</v>
      </c>
      <c r="E128">
        <f>D128*(Berechnung!B$5/2)</f>
        <v>-5.4478859968745628</v>
      </c>
      <c r="F128" s="2">
        <f>IF(C128&gt;=(Berechnung!D$6/2),C128,IF(C128&lt;=(Berechnung!D$6/-2),C128," "))</f>
        <v>-10.692078290260413</v>
      </c>
      <c r="G128" s="2">
        <f t="shared" si="14"/>
        <v>-10.692078290260413</v>
      </c>
      <c r="H128" s="2" t="str">
        <f>IF(G128&lt;=Berechnung!$E$6/-2," ",G128)</f>
        <v xml:space="preserve"> </v>
      </c>
      <c r="I128" s="9">
        <f>IF(G128&lt;=Berechnung!$E$6/-2,H$183,G128)</f>
        <v>-10.495436485672752</v>
      </c>
      <c r="J128" s="2">
        <f t="shared" si="10"/>
        <v>-5.4478859968745628</v>
      </c>
      <c r="K128" s="2">
        <f t="shared" si="15"/>
        <v>-5.4478859968745628</v>
      </c>
      <c r="L128" s="2" t="str">
        <f>IF(G128&lt;=Berechnung!$E$6/-2," ",K128)</f>
        <v xml:space="preserve"> </v>
      </c>
      <c r="M128" s="9">
        <f>IF(G128&lt;=Berechnung!$E$6/-2,L$183,K128)</f>
        <v>-5.8177154429560423</v>
      </c>
    </row>
    <row r="129" spans="1:13" x14ac:dyDescent="0.2">
      <c r="A129">
        <f t="shared" si="11"/>
        <v>243.5</v>
      </c>
      <c r="B129">
        <f t="shared" si="13"/>
        <v>-0.89493436160202477</v>
      </c>
      <c r="C129">
        <f>B129*(Berechnung!B$5/2)</f>
        <v>-10.739212339224297</v>
      </c>
      <c r="D129">
        <f t="shared" si="12"/>
        <v>-0.44619781310980944</v>
      </c>
      <c r="E129">
        <f>D129*(Berechnung!B$5/2)</f>
        <v>-5.3543737573177133</v>
      </c>
      <c r="F129" s="2">
        <f>IF(C129&gt;=(Berechnung!D$6/2),C129,IF(C129&lt;=(Berechnung!D$6/-2),C129," "))</f>
        <v>-10.739212339224297</v>
      </c>
      <c r="G129" s="2">
        <f t="shared" si="14"/>
        <v>-10.739212339224297</v>
      </c>
      <c r="H129" s="2" t="str">
        <f>IF(G129&lt;=Berechnung!$E$6/-2," ",G129)</f>
        <v xml:space="preserve"> </v>
      </c>
      <c r="I129" s="9">
        <f>IF(G129&lt;=Berechnung!$E$6/-2,H$183,G129)</f>
        <v>-10.495436485672752</v>
      </c>
      <c r="J129" s="2">
        <f t="shared" si="10"/>
        <v>-5.3543737573177133</v>
      </c>
      <c r="K129" s="2">
        <f t="shared" si="15"/>
        <v>-5.3543737573177133</v>
      </c>
      <c r="L129" s="2" t="str">
        <f>IF(G129&lt;=Berechnung!$E$6/-2," ",K129)</f>
        <v xml:space="preserve"> </v>
      </c>
      <c r="M129" s="9">
        <f>IF(G129&lt;=Berechnung!$E$6/-2,L$183,K129)</f>
        <v>-5.8177154429560423</v>
      </c>
    </row>
    <row r="130" spans="1:13" x14ac:dyDescent="0.2">
      <c r="A130">
        <f t="shared" si="11"/>
        <v>244</v>
      </c>
      <c r="B130">
        <f t="shared" si="13"/>
        <v>-0.89879404629916682</v>
      </c>
      <c r="C130">
        <f>B130*(Berechnung!B$5/2)</f>
        <v>-10.785528555590002</v>
      </c>
      <c r="D130">
        <f t="shared" si="12"/>
        <v>-0.43837114678907774</v>
      </c>
      <c r="E130">
        <f>D130*(Berechnung!B$5/2)</f>
        <v>-5.2604537614689324</v>
      </c>
      <c r="F130" s="2">
        <f>IF(C130&gt;=(Berechnung!D$6/2),C130,IF(C130&lt;=(Berechnung!D$6/-2),C130," "))</f>
        <v>-10.785528555590002</v>
      </c>
      <c r="G130" s="2">
        <f t="shared" ref="G130:G161" si="16">IF(F130=C130,F130,F$183)</f>
        <v>-10.785528555590002</v>
      </c>
      <c r="H130" s="2" t="str">
        <f>IF(G130&lt;=Berechnung!$E$6/-2," ",G130)</f>
        <v xml:space="preserve"> </v>
      </c>
      <c r="I130" s="9">
        <f>IF(G130&lt;=Berechnung!$E$6/-2,H$183,G130)</f>
        <v>-10.495436485672752</v>
      </c>
      <c r="J130" s="2">
        <f t="shared" si="10"/>
        <v>-5.2604537614689324</v>
      </c>
      <c r="K130" s="2">
        <f t="shared" ref="K130:K161" si="17">IF(J130=E130,J130,J$183)</f>
        <v>-5.2604537614689324</v>
      </c>
      <c r="L130" s="2" t="str">
        <f>IF(G130&lt;=Berechnung!$E$6/-2," ",K130)</f>
        <v xml:space="preserve"> </v>
      </c>
      <c r="M130" s="9">
        <f>IF(G130&lt;=Berechnung!$E$6/-2,L$183,K130)</f>
        <v>-5.8177154429560423</v>
      </c>
    </row>
    <row r="131" spans="1:13" x14ac:dyDescent="0.2">
      <c r="A131">
        <f t="shared" si="11"/>
        <v>244.5</v>
      </c>
      <c r="B131">
        <f t="shared" si="13"/>
        <v>-0.90258528434986063</v>
      </c>
      <c r="C131">
        <f>B131*(Berechnung!B$5/2)</f>
        <v>-10.831023412198327</v>
      </c>
      <c r="D131">
        <f t="shared" si="12"/>
        <v>-0.43051109680829514</v>
      </c>
      <c r="E131">
        <f>D131*(Berechnung!B$5/2)</f>
        <v>-5.1661331616995412</v>
      </c>
      <c r="F131" s="2">
        <f>IF(C131&gt;=(Berechnung!D$6/2),C131,IF(C131&lt;=(Berechnung!D$6/-2),C131," "))</f>
        <v>-10.831023412198327</v>
      </c>
      <c r="G131" s="2">
        <f t="shared" si="16"/>
        <v>-10.831023412198327</v>
      </c>
      <c r="H131" s="2" t="str">
        <f>IF(G131&lt;=Berechnung!$E$6/-2," ",G131)</f>
        <v xml:space="preserve"> </v>
      </c>
      <c r="I131" s="9">
        <f>IF(G131&lt;=Berechnung!$E$6/-2,H$183,G131)</f>
        <v>-10.495436485672752</v>
      </c>
      <c r="J131" s="2">
        <f t="shared" ref="J131:J182" si="18">IF(F131=C131,E131,0)</f>
        <v>-5.1661331616995412</v>
      </c>
      <c r="K131" s="2">
        <f t="shared" si="17"/>
        <v>-5.1661331616995412</v>
      </c>
      <c r="L131" s="2" t="str">
        <f>IF(G131&lt;=Berechnung!$E$6/-2," ",K131)</f>
        <v xml:space="preserve"> </v>
      </c>
      <c r="M131" s="9">
        <f>IF(G131&lt;=Berechnung!$E$6/-2,L$183,K131)</f>
        <v>-5.8177154429560423</v>
      </c>
    </row>
    <row r="132" spans="1:13" x14ac:dyDescent="0.2">
      <c r="A132">
        <f t="shared" ref="A132:A182" si="19">A131+0.5</f>
        <v>245</v>
      </c>
      <c r="B132">
        <f t="shared" si="13"/>
        <v>-0.90630778703664971</v>
      </c>
      <c r="C132">
        <f>B132*(Berechnung!B$5/2)</f>
        <v>-10.875693444439797</v>
      </c>
      <c r="D132">
        <f t="shared" ref="D132:D182" si="20">COS(A132*PI()/180)</f>
        <v>-0.42261826174069994</v>
      </c>
      <c r="E132">
        <f>D132*(Berechnung!B$5/2)</f>
        <v>-5.0714191408883993</v>
      </c>
      <c r="F132" s="2">
        <f>IF(C132&gt;=(Berechnung!D$6/2),C132,IF(C132&lt;=(Berechnung!D$6/-2),C132," "))</f>
        <v>-10.875693444439797</v>
      </c>
      <c r="G132" s="2">
        <f t="shared" si="16"/>
        <v>-10.875693444439797</v>
      </c>
      <c r="H132" s="2" t="str">
        <f>IF(G132&lt;=Berechnung!$E$6/-2," ",G132)</f>
        <v xml:space="preserve"> </v>
      </c>
      <c r="I132" s="9">
        <f>IF(G132&lt;=Berechnung!$E$6/-2,H$183,G132)</f>
        <v>-10.495436485672752</v>
      </c>
      <c r="J132" s="2">
        <f t="shared" si="18"/>
        <v>-5.0714191408883993</v>
      </c>
      <c r="K132" s="2">
        <f t="shared" si="17"/>
        <v>-5.0714191408883993</v>
      </c>
      <c r="L132" s="2" t="str">
        <f>IF(G132&lt;=Berechnung!$E$6/-2," ",K132)</f>
        <v xml:space="preserve"> </v>
      </c>
      <c r="M132" s="9">
        <f>IF(G132&lt;=Berechnung!$E$6/-2,L$183,K132)</f>
        <v>-5.8177154429560423</v>
      </c>
    </row>
    <row r="133" spans="1:13" x14ac:dyDescent="0.2">
      <c r="A133">
        <f t="shared" si="19"/>
        <v>245.5</v>
      </c>
      <c r="B133">
        <f t="shared" si="13"/>
        <v>-0.9099612708765431</v>
      </c>
      <c r="C133">
        <f>B133*(Berechnung!B$5/2)</f>
        <v>-10.919535250518518</v>
      </c>
      <c r="D133">
        <f t="shared" si="20"/>
        <v>-0.41469324265623925</v>
      </c>
      <c r="E133">
        <f>D133*(Berechnung!B$5/2)</f>
        <v>-4.9763189118748707</v>
      </c>
      <c r="F133" s="2">
        <f>IF(C133&gt;=(Berechnung!D$6/2),C133,IF(C133&lt;=(Berechnung!D$6/-2),C133," "))</f>
        <v>-10.919535250518518</v>
      </c>
      <c r="G133" s="2">
        <f t="shared" si="16"/>
        <v>-10.919535250518518</v>
      </c>
      <c r="H133" s="2" t="str">
        <f>IF(G133&lt;=Berechnung!$E$6/-2," ",G133)</f>
        <v xml:space="preserve"> </v>
      </c>
      <c r="I133" s="9">
        <f>IF(G133&lt;=Berechnung!$E$6/-2,H$183,G133)</f>
        <v>-10.495436485672752</v>
      </c>
      <c r="J133" s="2">
        <f t="shared" si="18"/>
        <v>-4.9763189118748707</v>
      </c>
      <c r="K133" s="2">
        <f t="shared" si="17"/>
        <v>-4.9763189118748707</v>
      </c>
      <c r="L133" s="2" t="str">
        <f>IF(G133&lt;=Berechnung!$E$6/-2," ",K133)</f>
        <v xml:space="preserve"> </v>
      </c>
      <c r="M133" s="9">
        <f>IF(G133&lt;=Berechnung!$E$6/-2,L$183,K133)</f>
        <v>-5.8177154429560423</v>
      </c>
    </row>
    <row r="134" spans="1:13" x14ac:dyDescent="0.2">
      <c r="A134">
        <f t="shared" si="19"/>
        <v>246</v>
      </c>
      <c r="B134">
        <f t="shared" ref="B134:B182" si="21">SIN(A134*PI()/180)</f>
        <v>-0.91354545764260098</v>
      </c>
      <c r="C134">
        <f>B134*(Berechnung!B$5/2)</f>
        <v>-10.962545491711211</v>
      </c>
      <c r="D134">
        <f t="shared" si="20"/>
        <v>-0.4067366430758001</v>
      </c>
      <c r="E134">
        <f>D134*(Berechnung!B$5/2)</f>
        <v>-4.8808397169096009</v>
      </c>
      <c r="F134" s="2">
        <f>IF(C134&gt;=(Berechnung!D$6/2),C134,IF(C134&lt;=(Berechnung!D$6/-2),C134," "))</f>
        <v>-10.962545491711211</v>
      </c>
      <c r="G134" s="2">
        <f t="shared" si="16"/>
        <v>-10.962545491711211</v>
      </c>
      <c r="H134" s="2" t="str">
        <f>IF(G134&lt;=Berechnung!$E$6/-2," ",G134)</f>
        <v xml:space="preserve"> </v>
      </c>
      <c r="I134" s="9">
        <f>IF(G134&lt;=Berechnung!$E$6/-2,H$183,G134)</f>
        <v>-10.495436485672752</v>
      </c>
      <c r="J134" s="2">
        <f t="shared" si="18"/>
        <v>-4.8808397169096009</v>
      </c>
      <c r="K134" s="2">
        <f t="shared" si="17"/>
        <v>-4.8808397169096009</v>
      </c>
      <c r="L134" s="2" t="str">
        <f>IF(G134&lt;=Berechnung!$E$6/-2," ",K134)</f>
        <v xml:space="preserve"> </v>
      </c>
      <c r="M134" s="9">
        <f>IF(G134&lt;=Berechnung!$E$6/-2,L$183,K134)</f>
        <v>-5.8177154429560423</v>
      </c>
    </row>
    <row r="135" spans="1:13" x14ac:dyDescent="0.2">
      <c r="A135">
        <f t="shared" si="19"/>
        <v>246.5</v>
      </c>
      <c r="B135">
        <f t="shared" si="21"/>
        <v>-0.91706007438512427</v>
      </c>
      <c r="C135">
        <f>B135*(Berechnung!B$5/2)</f>
        <v>-11.004720892621492</v>
      </c>
      <c r="D135">
        <f t="shared" si="20"/>
        <v>-0.39874906892524575</v>
      </c>
      <c r="E135">
        <f>D135*(Berechnung!B$5/2)</f>
        <v>-4.784988827102949</v>
      </c>
      <c r="F135" s="2">
        <f>IF(C135&gt;=(Berechnung!D$6/2),C135,IF(C135&lt;=(Berechnung!D$6/-2),C135," "))</f>
        <v>-11.004720892621492</v>
      </c>
      <c r="G135" s="2">
        <f t="shared" si="16"/>
        <v>-11.004720892621492</v>
      </c>
      <c r="H135" s="2" t="str">
        <f>IF(G135&lt;=Berechnung!$E$6/-2," ",G135)</f>
        <v xml:space="preserve"> </v>
      </c>
      <c r="I135" s="9">
        <f>IF(G135&lt;=Berechnung!$E$6/-2,H$183,G135)</f>
        <v>-10.495436485672752</v>
      </c>
      <c r="J135" s="2">
        <f t="shared" si="18"/>
        <v>-4.784988827102949</v>
      </c>
      <c r="K135" s="2">
        <f t="shared" si="17"/>
        <v>-4.784988827102949</v>
      </c>
      <c r="L135" s="2" t="str">
        <f>IF(G135&lt;=Berechnung!$E$6/-2," ",K135)</f>
        <v xml:space="preserve"> </v>
      </c>
      <c r="M135" s="9">
        <f>IF(G135&lt;=Berechnung!$E$6/-2,L$183,K135)</f>
        <v>-5.8177154429560423</v>
      </c>
    </row>
    <row r="136" spans="1:13" x14ac:dyDescent="0.2">
      <c r="A136">
        <f t="shared" si="19"/>
        <v>247</v>
      </c>
      <c r="B136">
        <f t="shared" si="21"/>
        <v>-0.92050485345244026</v>
      </c>
      <c r="C136">
        <f>B136*(Berechnung!B$5/2)</f>
        <v>-11.046058241429282</v>
      </c>
      <c r="D136">
        <f t="shared" si="20"/>
        <v>-0.39073112848927383</v>
      </c>
      <c r="E136">
        <f>D136*(Berechnung!B$5/2)</f>
        <v>-4.6887735418712859</v>
      </c>
      <c r="F136" s="2">
        <f>IF(C136&gt;=(Berechnung!D$6/2),C136,IF(C136&lt;=(Berechnung!D$6/-2),C136," "))</f>
        <v>-11.046058241429282</v>
      </c>
      <c r="G136" s="2">
        <f t="shared" si="16"/>
        <v>-11.046058241429282</v>
      </c>
      <c r="H136" s="2" t="str">
        <f>IF(G136&lt;=Berechnung!$E$6/-2," ",G136)</f>
        <v xml:space="preserve"> </v>
      </c>
      <c r="I136" s="9">
        <f>IF(G136&lt;=Berechnung!$E$6/-2,H$183,G136)</f>
        <v>-10.495436485672752</v>
      </c>
      <c r="J136" s="2">
        <f t="shared" si="18"/>
        <v>-4.6887735418712859</v>
      </c>
      <c r="K136" s="2">
        <f t="shared" si="17"/>
        <v>-4.6887735418712859</v>
      </c>
      <c r="L136" s="2" t="str">
        <f>IF(G136&lt;=Berechnung!$E$6/-2," ",K136)</f>
        <v xml:space="preserve"> </v>
      </c>
      <c r="M136" s="9">
        <f>IF(G136&lt;=Berechnung!$E$6/-2,L$183,K136)</f>
        <v>-5.8177154429560423</v>
      </c>
    </row>
    <row r="137" spans="1:13" x14ac:dyDescent="0.2">
      <c r="A137">
        <f t="shared" si="19"/>
        <v>247.5</v>
      </c>
      <c r="B137">
        <f t="shared" si="21"/>
        <v>-0.92387953251128685</v>
      </c>
      <c r="C137">
        <f>B137*(Berechnung!B$5/2)</f>
        <v>-11.086554390135442</v>
      </c>
      <c r="D137">
        <f t="shared" si="20"/>
        <v>-0.3826834323650895</v>
      </c>
      <c r="E137">
        <f>D137*(Berechnung!B$5/2)</f>
        <v>-4.5922011883810736</v>
      </c>
      <c r="F137" s="2">
        <f>IF(C137&gt;=(Berechnung!D$6/2),C137,IF(C137&lt;=(Berechnung!D$6/-2),C137," "))</f>
        <v>-11.086554390135442</v>
      </c>
      <c r="G137" s="2">
        <f t="shared" si="16"/>
        <v>-11.086554390135442</v>
      </c>
      <c r="H137" s="2" t="str">
        <f>IF(G137&lt;=Berechnung!$E$6/-2," ",G137)</f>
        <v xml:space="preserve"> </v>
      </c>
      <c r="I137" s="9">
        <f>IF(G137&lt;=Berechnung!$E$6/-2,H$183,G137)</f>
        <v>-10.495436485672752</v>
      </c>
      <c r="J137" s="2">
        <f t="shared" si="18"/>
        <v>-4.5922011883810736</v>
      </c>
      <c r="K137" s="2">
        <f t="shared" si="17"/>
        <v>-4.5922011883810736</v>
      </c>
      <c r="L137" s="2" t="str">
        <f>IF(G137&lt;=Berechnung!$E$6/-2," ",K137)</f>
        <v xml:space="preserve"> </v>
      </c>
      <c r="M137" s="9">
        <f>IF(G137&lt;=Berechnung!$E$6/-2,L$183,K137)</f>
        <v>-5.8177154429560423</v>
      </c>
    </row>
    <row r="138" spans="1:13" x14ac:dyDescent="0.2">
      <c r="A138">
        <f t="shared" si="19"/>
        <v>248</v>
      </c>
      <c r="B138">
        <f t="shared" si="21"/>
        <v>-0.92718385456678731</v>
      </c>
      <c r="C138">
        <f>B138*(Berechnung!B$5/2)</f>
        <v>-11.126206254801447</v>
      </c>
      <c r="D138">
        <f t="shared" si="20"/>
        <v>-0.37460659341591229</v>
      </c>
      <c r="E138">
        <f>D138*(Berechnung!B$5/2)</f>
        <v>-4.4952791209909471</v>
      </c>
      <c r="F138" s="2">
        <f>IF(C138&gt;=(Berechnung!D$6/2),C138,IF(C138&lt;=(Berechnung!D$6/-2),C138," "))</f>
        <v>-11.126206254801447</v>
      </c>
      <c r="G138" s="2">
        <f t="shared" si="16"/>
        <v>-11.126206254801447</v>
      </c>
      <c r="H138" s="2" t="str">
        <f>IF(G138&lt;=Berechnung!$E$6/-2," ",G138)</f>
        <v xml:space="preserve"> </v>
      </c>
      <c r="I138" s="9">
        <f>IF(G138&lt;=Berechnung!$E$6/-2,H$183,G138)</f>
        <v>-10.495436485672752</v>
      </c>
      <c r="J138" s="2">
        <f t="shared" si="18"/>
        <v>-4.4952791209909471</v>
      </c>
      <c r="K138" s="2">
        <f t="shared" si="17"/>
        <v>-4.4952791209909471</v>
      </c>
      <c r="L138" s="2" t="str">
        <f>IF(G138&lt;=Berechnung!$E$6/-2," ",K138)</f>
        <v xml:space="preserve"> </v>
      </c>
      <c r="M138" s="9">
        <f>IF(G138&lt;=Berechnung!$E$6/-2,L$183,K138)</f>
        <v>-5.8177154429560423</v>
      </c>
    </row>
    <row r="139" spans="1:13" x14ac:dyDescent="0.2">
      <c r="A139">
        <f t="shared" si="19"/>
        <v>248.5</v>
      </c>
      <c r="B139">
        <f t="shared" si="21"/>
        <v>-0.93041756798202457</v>
      </c>
      <c r="C139">
        <f>B139*(Berechnung!B$5/2)</f>
        <v>-11.165010815784296</v>
      </c>
      <c r="D139">
        <f t="shared" si="20"/>
        <v>-0.36650122672429719</v>
      </c>
      <c r="E139">
        <f>D139*(Berechnung!B$5/2)</f>
        <v>-4.3980147206915667</v>
      </c>
      <c r="F139" s="2">
        <f>IF(C139&gt;=(Berechnung!D$6/2),C139,IF(C139&lt;=(Berechnung!D$6/-2),C139," "))</f>
        <v>-11.165010815784296</v>
      </c>
      <c r="G139" s="2">
        <f t="shared" si="16"/>
        <v>-11.165010815784296</v>
      </c>
      <c r="H139" s="2" t="str">
        <f>IF(G139&lt;=Berechnung!$E$6/-2," ",G139)</f>
        <v xml:space="preserve"> </v>
      </c>
      <c r="I139" s="9">
        <f>IF(G139&lt;=Berechnung!$E$6/-2,H$183,G139)</f>
        <v>-10.495436485672752</v>
      </c>
      <c r="J139" s="2">
        <f t="shared" si="18"/>
        <v>-4.3980147206915667</v>
      </c>
      <c r="K139" s="2">
        <f t="shared" si="17"/>
        <v>-4.3980147206915667</v>
      </c>
      <c r="L139" s="2" t="str">
        <f>IF(G139&lt;=Berechnung!$E$6/-2," ",K139)</f>
        <v xml:space="preserve"> </v>
      </c>
      <c r="M139" s="9">
        <f>IF(G139&lt;=Berechnung!$E$6/-2,L$183,K139)</f>
        <v>-5.8177154429560423</v>
      </c>
    </row>
    <row r="140" spans="1:13" x14ac:dyDescent="0.2">
      <c r="A140">
        <f t="shared" si="19"/>
        <v>249</v>
      </c>
      <c r="B140">
        <f t="shared" si="21"/>
        <v>-0.93358042649720163</v>
      </c>
      <c r="C140">
        <f>B140*(Berechnung!B$5/2)</f>
        <v>-11.20296511796642</v>
      </c>
      <c r="D140">
        <f t="shared" si="20"/>
        <v>-0.35836794954530071</v>
      </c>
      <c r="E140">
        <f>D140*(Berechnung!B$5/2)</f>
        <v>-4.3004153945436085</v>
      </c>
      <c r="F140" s="2">
        <f>IF(C140&gt;=(Berechnung!D$6/2),C140,IF(C140&lt;=(Berechnung!D$6/-2),C140," "))</f>
        <v>-11.20296511796642</v>
      </c>
      <c r="G140" s="2">
        <f t="shared" si="16"/>
        <v>-11.20296511796642</v>
      </c>
      <c r="H140" s="2" t="str">
        <f>IF(G140&lt;=Berechnung!$E$6/-2," ",G140)</f>
        <v xml:space="preserve"> </v>
      </c>
      <c r="I140" s="9">
        <f>IF(G140&lt;=Berechnung!$E$6/-2,H$183,G140)</f>
        <v>-10.495436485672752</v>
      </c>
      <c r="J140" s="2">
        <f t="shared" si="18"/>
        <v>-4.3004153945436085</v>
      </c>
      <c r="K140" s="2">
        <f t="shared" si="17"/>
        <v>-4.3004153945436085</v>
      </c>
      <c r="L140" s="2" t="str">
        <f>IF(G140&lt;=Berechnung!$E$6/-2," ",K140)</f>
        <v xml:space="preserve"> </v>
      </c>
      <c r="M140" s="9">
        <f>IF(G140&lt;=Berechnung!$E$6/-2,L$183,K140)</f>
        <v>-5.8177154429560423</v>
      </c>
    </row>
    <row r="141" spans="1:13" x14ac:dyDescent="0.2">
      <c r="A141">
        <f t="shared" si="19"/>
        <v>249.5</v>
      </c>
      <c r="B141">
        <f t="shared" si="21"/>
        <v>-0.93667218924839757</v>
      </c>
      <c r="C141">
        <f>B141*(Berechnung!B$5/2)</f>
        <v>-11.240066270980771</v>
      </c>
      <c r="D141">
        <f t="shared" si="20"/>
        <v>-0.3502073812594676</v>
      </c>
      <c r="E141">
        <f>D141*(Berechnung!B$5/2)</f>
        <v>-4.2024885751136107</v>
      </c>
      <c r="F141" s="2">
        <f>IF(C141&gt;=(Berechnung!D$6/2),C141,IF(C141&lt;=(Berechnung!D$6/-2),C141," "))</f>
        <v>-11.240066270980771</v>
      </c>
      <c r="G141" s="2">
        <f t="shared" si="16"/>
        <v>-11.240066270980771</v>
      </c>
      <c r="H141" s="2" t="str">
        <f>IF(G141&lt;=Berechnung!$E$6/-2," ",G141)</f>
        <v xml:space="preserve"> </v>
      </c>
      <c r="I141" s="9">
        <f>IF(G141&lt;=Berechnung!$E$6/-2,H$183,G141)</f>
        <v>-10.495436485672752</v>
      </c>
      <c r="J141" s="2">
        <f t="shared" si="18"/>
        <v>-4.2024885751136107</v>
      </c>
      <c r="K141" s="2">
        <f t="shared" si="17"/>
        <v>-4.2024885751136107</v>
      </c>
      <c r="L141" s="2" t="str">
        <f>IF(G141&lt;=Berechnung!$E$6/-2," ",K141)</f>
        <v xml:space="preserve"> </v>
      </c>
      <c r="M141" s="9">
        <f>IF(G141&lt;=Berechnung!$E$6/-2,L$183,K141)</f>
        <v>-5.8177154429560423</v>
      </c>
    </row>
    <row r="142" spans="1:13" x14ac:dyDescent="0.2">
      <c r="A142">
        <f t="shared" si="19"/>
        <v>250</v>
      </c>
      <c r="B142">
        <f t="shared" si="21"/>
        <v>-0.93969262078590821</v>
      </c>
      <c r="C142">
        <f>B142*(Berechnung!B$5/2)</f>
        <v>-11.276311449430899</v>
      </c>
      <c r="D142">
        <f t="shared" si="20"/>
        <v>-0.34202014332566938</v>
      </c>
      <c r="E142">
        <f>D142*(Berechnung!B$5/2)</f>
        <v>-4.1042417199080328</v>
      </c>
      <c r="F142" s="2">
        <f>IF(C142&gt;=(Berechnung!D$6/2),C142,IF(C142&lt;=(Berechnung!D$6/-2),C142," "))</f>
        <v>-11.276311449430899</v>
      </c>
      <c r="G142" s="2">
        <f t="shared" si="16"/>
        <v>-11.276311449430899</v>
      </c>
      <c r="H142" s="2" t="str">
        <f>IF(G142&lt;=Berechnung!$E$6/-2," ",G142)</f>
        <v xml:space="preserve"> </v>
      </c>
      <c r="I142" s="9">
        <f>IF(G142&lt;=Berechnung!$E$6/-2,H$183,G142)</f>
        <v>-10.495436485672752</v>
      </c>
      <c r="J142" s="2">
        <f t="shared" si="18"/>
        <v>-4.1042417199080328</v>
      </c>
      <c r="K142" s="2">
        <f t="shared" si="17"/>
        <v>-4.1042417199080328</v>
      </c>
      <c r="L142" s="2" t="str">
        <f>IF(G142&lt;=Berechnung!$E$6/-2," ",K142)</f>
        <v xml:space="preserve"> </v>
      </c>
      <c r="M142" s="9">
        <f>IF(G142&lt;=Berechnung!$E$6/-2,L$183,K142)</f>
        <v>-5.8177154429560423</v>
      </c>
    </row>
    <row r="143" spans="1:13" x14ac:dyDescent="0.2">
      <c r="A143">
        <f t="shared" si="19"/>
        <v>250.5</v>
      </c>
      <c r="B143">
        <f t="shared" si="21"/>
        <v>-0.94264149109217832</v>
      </c>
      <c r="C143">
        <f>B143*(Berechnung!B$5/2)</f>
        <v>-11.311697893106139</v>
      </c>
      <c r="D143">
        <f t="shared" si="20"/>
        <v>-0.33380685923377124</v>
      </c>
      <c r="E143">
        <f>D143*(Berechnung!B$5/2)</f>
        <v>-4.0056823108052546</v>
      </c>
      <c r="F143" s="2">
        <f>IF(C143&gt;=(Berechnung!D$6/2),C143,IF(C143&lt;=(Berechnung!D$6/-2),C143," "))</f>
        <v>-11.311697893106139</v>
      </c>
      <c r="G143" s="2">
        <f t="shared" si="16"/>
        <v>-11.311697893106139</v>
      </c>
      <c r="H143" s="2" t="str">
        <f>IF(G143&lt;=Berechnung!$E$6/-2," ",G143)</f>
        <v xml:space="preserve"> </v>
      </c>
      <c r="I143" s="9">
        <f>IF(G143&lt;=Berechnung!$E$6/-2,H$183,G143)</f>
        <v>-10.495436485672752</v>
      </c>
      <c r="J143" s="2">
        <f t="shared" si="18"/>
        <v>-4.0056823108052546</v>
      </c>
      <c r="K143" s="2">
        <f t="shared" si="17"/>
        <v>-4.0056823108052546</v>
      </c>
      <c r="L143" s="2" t="str">
        <f>IF(G143&lt;=Berechnung!$E$6/-2," ",K143)</f>
        <v xml:space="preserve"> </v>
      </c>
      <c r="M143" s="9">
        <f>IF(G143&lt;=Berechnung!$E$6/-2,L$183,K143)</f>
        <v>-5.8177154429560423</v>
      </c>
    </row>
    <row r="144" spans="1:13" x14ac:dyDescent="0.2">
      <c r="A144">
        <f t="shared" si="19"/>
        <v>251</v>
      </c>
      <c r="B144">
        <f t="shared" si="21"/>
        <v>-0.94551857559931685</v>
      </c>
      <c r="C144">
        <f>B144*(Berechnung!B$5/2)</f>
        <v>-11.346222907191802</v>
      </c>
      <c r="D144">
        <f t="shared" si="20"/>
        <v>-0.32556815445715664</v>
      </c>
      <c r="E144">
        <f>D144*(Berechnung!B$5/2)</f>
        <v>-3.9068178534858795</v>
      </c>
      <c r="F144" s="2">
        <f>IF(C144&gt;=(Berechnung!D$6/2),C144,IF(C144&lt;=(Berechnung!D$6/-2),C144," "))</f>
        <v>-11.346222907191802</v>
      </c>
      <c r="G144" s="2">
        <f t="shared" si="16"/>
        <v>-11.346222907191802</v>
      </c>
      <c r="H144" s="2" t="str">
        <f>IF(G144&lt;=Berechnung!$E$6/-2," ",G144)</f>
        <v xml:space="preserve"> </v>
      </c>
      <c r="I144" s="9">
        <f>IF(G144&lt;=Berechnung!$E$6/-2,H$183,G144)</f>
        <v>-10.495436485672752</v>
      </c>
      <c r="J144" s="2">
        <f t="shared" si="18"/>
        <v>-3.9068178534858795</v>
      </c>
      <c r="K144" s="2">
        <f t="shared" si="17"/>
        <v>-3.9068178534858795</v>
      </c>
      <c r="L144" s="2" t="str">
        <f>IF(G144&lt;=Berechnung!$E$6/-2," ",K144)</f>
        <v xml:space="preserve"> </v>
      </c>
      <c r="M144" s="9">
        <f>IF(G144&lt;=Berechnung!$E$6/-2,L$183,K144)</f>
        <v>-5.8177154429560423</v>
      </c>
    </row>
    <row r="145" spans="1:13" x14ac:dyDescent="0.2">
      <c r="A145">
        <f t="shared" si="19"/>
        <v>251.5</v>
      </c>
      <c r="B145">
        <f t="shared" si="21"/>
        <v>-0.94832365520619921</v>
      </c>
      <c r="C145">
        <f>B145*(Berechnung!B$5/2)</f>
        <v>-11.37988386247439</v>
      </c>
      <c r="D145">
        <f t="shared" si="20"/>
        <v>-0.31730465640509264</v>
      </c>
      <c r="E145">
        <f>D145*(Berechnung!B$5/2)</f>
        <v>-3.8076558768611117</v>
      </c>
      <c r="F145" s="2">
        <f>IF(C145&gt;=(Berechnung!D$6/2),C145,IF(C145&lt;=(Berechnung!D$6/-2),C145," "))</f>
        <v>-11.37988386247439</v>
      </c>
      <c r="G145" s="2">
        <f t="shared" si="16"/>
        <v>-11.37988386247439</v>
      </c>
      <c r="H145" s="2" t="str">
        <f>IF(G145&lt;=Berechnung!$E$6/-2," ",G145)</f>
        <v xml:space="preserve"> </v>
      </c>
      <c r="I145" s="9">
        <f>IF(G145&lt;=Berechnung!$E$6/-2,H$183,G145)</f>
        <v>-10.495436485672752</v>
      </c>
      <c r="J145" s="2">
        <f t="shared" si="18"/>
        <v>-3.8076558768611117</v>
      </c>
      <c r="K145" s="2">
        <f t="shared" si="17"/>
        <v>-3.8076558768611117</v>
      </c>
      <c r="L145" s="2" t="str">
        <f>IF(G145&lt;=Berechnung!$E$6/-2," ",K145)</f>
        <v xml:space="preserve"> </v>
      </c>
      <c r="M145" s="9">
        <f>IF(G145&lt;=Berechnung!$E$6/-2,L$183,K145)</f>
        <v>-5.8177154429560423</v>
      </c>
    </row>
    <row r="146" spans="1:13" x14ac:dyDescent="0.2">
      <c r="A146">
        <f t="shared" si="19"/>
        <v>252</v>
      </c>
      <c r="B146">
        <f t="shared" si="21"/>
        <v>-0.95105651629515353</v>
      </c>
      <c r="C146">
        <f>B146*(Berechnung!B$5/2)</f>
        <v>-11.412678195541842</v>
      </c>
      <c r="D146">
        <f t="shared" si="20"/>
        <v>-0.30901699437494756</v>
      </c>
      <c r="E146">
        <f>D146*(Berechnung!B$5/2)</f>
        <v>-3.7082039324993707</v>
      </c>
      <c r="F146" s="2">
        <f>IF(C146&gt;=(Berechnung!D$6/2),C146,IF(C146&lt;=(Berechnung!D$6/-2),C146," "))</f>
        <v>-11.412678195541842</v>
      </c>
      <c r="G146" s="2">
        <f t="shared" si="16"/>
        <v>-11.412678195541842</v>
      </c>
      <c r="H146" s="2" t="str">
        <f>IF(G146&lt;=Berechnung!$E$6/-2," ",G146)</f>
        <v xml:space="preserve"> </v>
      </c>
      <c r="I146" s="9">
        <f>IF(G146&lt;=Berechnung!$E$6/-2,H$183,G146)</f>
        <v>-10.495436485672752</v>
      </c>
      <c r="J146" s="2">
        <f t="shared" si="18"/>
        <v>-3.7082039324993707</v>
      </c>
      <c r="K146" s="2">
        <f t="shared" si="17"/>
        <v>-3.7082039324993707</v>
      </c>
      <c r="L146" s="2" t="str">
        <f>IF(G146&lt;=Berechnung!$E$6/-2," ",K146)</f>
        <v xml:space="preserve"> </v>
      </c>
      <c r="M146" s="9">
        <f>IF(G146&lt;=Berechnung!$E$6/-2,L$183,K146)</f>
        <v>-5.8177154429560423</v>
      </c>
    </row>
    <row r="147" spans="1:13" x14ac:dyDescent="0.2">
      <c r="A147">
        <f t="shared" si="19"/>
        <v>252.5</v>
      </c>
      <c r="B147">
        <f t="shared" si="21"/>
        <v>-0.95371695074822671</v>
      </c>
      <c r="C147">
        <f>B147*(Berechnung!B$5/2)</f>
        <v>-11.44460340897872</v>
      </c>
      <c r="D147">
        <f t="shared" si="20"/>
        <v>-0.30070579950427379</v>
      </c>
      <c r="E147">
        <f>D147*(Berechnung!B$5/2)</f>
        <v>-3.6084695940512854</v>
      </c>
      <c r="F147" s="2">
        <f>IF(C147&gt;=(Berechnung!D$6/2),C147,IF(C147&lt;=(Berechnung!D$6/-2),C147," "))</f>
        <v>-11.44460340897872</v>
      </c>
      <c r="G147" s="2">
        <f t="shared" si="16"/>
        <v>-11.44460340897872</v>
      </c>
      <c r="H147" s="2" t="str">
        <f>IF(G147&lt;=Berechnung!$E$6/-2," ",G147)</f>
        <v xml:space="preserve"> </v>
      </c>
      <c r="I147" s="9">
        <f>IF(G147&lt;=Berechnung!$E$6/-2,H$183,G147)</f>
        <v>-10.495436485672752</v>
      </c>
      <c r="J147" s="2">
        <f t="shared" si="18"/>
        <v>-3.6084695940512854</v>
      </c>
      <c r="K147" s="2">
        <f t="shared" si="17"/>
        <v>-3.6084695940512854</v>
      </c>
      <c r="L147" s="2" t="str">
        <f>IF(G147&lt;=Berechnung!$E$6/-2," ",K147)</f>
        <v xml:space="preserve"> </v>
      </c>
      <c r="M147" s="9">
        <f>IF(G147&lt;=Berechnung!$E$6/-2,L$183,K147)</f>
        <v>-5.8177154429560423</v>
      </c>
    </row>
    <row r="148" spans="1:13" x14ac:dyDescent="0.2">
      <c r="A148">
        <f t="shared" si="19"/>
        <v>253</v>
      </c>
      <c r="B148">
        <f t="shared" si="21"/>
        <v>-0.95630475596303532</v>
      </c>
      <c r="C148">
        <f>B148*(Berechnung!B$5/2)</f>
        <v>-11.475657071556423</v>
      </c>
      <c r="D148">
        <f t="shared" si="20"/>
        <v>-0.2923717047227371</v>
      </c>
      <c r="E148">
        <f>D148*(Berechnung!B$5/2)</f>
        <v>-3.5084604566728452</v>
      </c>
      <c r="F148" s="2">
        <f>IF(C148&gt;=(Berechnung!D$6/2),C148,IF(C148&lt;=(Berechnung!D$6/-2),C148," "))</f>
        <v>-11.475657071556423</v>
      </c>
      <c r="G148" s="2">
        <f t="shared" si="16"/>
        <v>-11.475657071556423</v>
      </c>
      <c r="H148" s="2" t="str">
        <f>IF(G148&lt;=Berechnung!$E$6/-2," ",G148)</f>
        <v xml:space="preserve"> </v>
      </c>
      <c r="I148" s="9">
        <f>IF(G148&lt;=Berechnung!$E$6/-2,H$183,G148)</f>
        <v>-10.495436485672752</v>
      </c>
      <c r="J148" s="2">
        <f t="shared" si="18"/>
        <v>-3.5084604566728452</v>
      </c>
      <c r="K148" s="2">
        <f t="shared" si="17"/>
        <v>-3.5084604566728452</v>
      </c>
      <c r="L148" s="2" t="str">
        <f>IF(G148&lt;=Berechnung!$E$6/-2," ",K148)</f>
        <v xml:space="preserve"> </v>
      </c>
      <c r="M148" s="9">
        <f>IF(G148&lt;=Berechnung!$E$6/-2,L$183,K148)</f>
        <v>-5.8177154429560423</v>
      </c>
    </row>
    <row r="149" spans="1:13" x14ac:dyDescent="0.2">
      <c r="A149">
        <f t="shared" si="19"/>
        <v>253.5</v>
      </c>
      <c r="B149">
        <f t="shared" si="21"/>
        <v>-0.95881973486819305</v>
      </c>
      <c r="C149">
        <f>B149*(Berechnung!B$5/2)</f>
        <v>-11.505836818418317</v>
      </c>
      <c r="D149">
        <f t="shared" si="20"/>
        <v>-0.28401534470392265</v>
      </c>
      <c r="E149">
        <f>D149*(Berechnung!B$5/2)</f>
        <v>-3.4081841364470717</v>
      </c>
      <c r="F149" s="2">
        <f>IF(C149&gt;=(Berechnung!D$6/2),C149,IF(C149&lt;=(Berechnung!D$6/-2),C149," "))</f>
        <v>-11.505836818418317</v>
      </c>
      <c r="G149" s="2">
        <f t="shared" si="16"/>
        <v>-11.505836818418317</v>
      </c>
      <c r="H149" s="2" t="str">
        <f>IF(G149&lt;=Berechnung!$E$6/-2," ",G149)</f>
        <v xml:space="preserve"> </v>
      </c>
      <c r="I149" s="9">
        <f>IF(G149&lt;=Berechnung!$E$6/-2,H$183,G149)</f>
        <v>-10.495436485672752</v>
      </c>
      <c r="J149" s="2">
        <f t="shared" si="18"/>
        <v>-3.4081841364470717</v>
      </c>
      <c r="K149" s="2">
        <f t="shared" si="17"/>
        <v>-3.4081841364470717</v>
      </c>
      <c r="L149" s="2" t="str">
        <f>IF(G149&lt;=Berechnung!$E$6/-2," ",K149)</f>
        <v xml:space="preserve"> </v>
      </c>
      <c r="M149" s="9">
        <f>IF(G149&lt;=Berechnung!$E$6/-2,L$183,K149)</f>
        <v>-5.8177154429560423</v>
      </c>
    </row>
    <row r="150" spans="1:13" x14ac:dyDescent="0.2">
      <c r="A150">
        <f t="shared" si="19"/>
        <v>254</v>
      </c>
      <c r="B150">
        <f t="shared" si="21"/>
        <v>-0.96126169593831901</v>
      </c>
      <c r="C150">
        <f>B150*(Berechnung!B$5/2)</f>
        <v>-11.535140351259829</v>
      </c>
      <c r="D150">
        <f t="shared" si="20"/>
        <v>-0.27563735581699889</v>
      </c>
      <c r="E150">
        <f>D150*(Berechnung!B$5/2)</f>
        <v>-3.3076482698039866</v>
      </c>
      <c r="F150" s="2">
        <f>IF(C150&gt;=(Berechnung!D$6/2),C150,IF(C150&lt;=(Berechnung!D$6/-2),C150," "))</f>
        <v>-11.535140351259829</v>
      </c>
      <c r="G150" s="2">
        <f t="shared" si="16"/>
        <v>-11.535140351259829</v>
      </c>
      <c r="H150" s="2" t="str">
        <f>IF(G150&lt;=Berechnung!$E$6/-2," ",G150)</f>
        <v xml:space="preserve"> </v>
      </c>
      <c r="I150" s="9">
        <f>IF(G150&lt;=Berechnung!$E$6/-2,H$183,G150)</f>
        <v>-10.495436485672752</v>
      </c>
      <c r="J150" s="2">
        <f t="shared" si="18"/>
        <v>-3.3076482698039866</v>
      </c>
      <c r="K150" s="2">
        <f t="shared" si="17"/>
        <v>-3.3076482698039866</v>
      </c>
      <c r="L150" s="2" t="str">
        <f>IF(G150&lt;=Berechnung!$E$6/-2," ",K150)</f>
        <v xml:space="preserve"> </v>
      </c>
      <c r="M150" s="9">
        <f>IF(G150&lt;=Berechnung!$E$6/-2,L$183,K150)</f>
        <v>-5.8177154429560423</v>
      </c>
    </row>
    <row r="151" spans="1:13" x14ac:dyDescent="0.2">
      <c r="A151">
        <f t="shared" si="19"/>
        <v>254.5</v>
      </c>
      <c r="B151">
        <f t="shared" si="21"/>
        <v>-0.96363045320862295</v>
      </c>
      <c r="C151">
        <f>B151*(Berechnung!B$5/2)</f>
        <v>-11.563565438503476</v>
      </c>
      <c r="D151">
        <f t="shared" si="20"/>
        <v>-0.26723837607825707</v>
      </c>
      <c r="E151">
        <f>D151*(Berechnung!B$5/2)</f>
        <v>-3.2068605129390848</v>
      </c>
      <c r="F151" s="2">
        <f>IF(C151&gt;=(Berechnung!D$6/2),C151,IF(C151&lt;=(Berechnung!D$6/-2),C151," "))</f>
        <v>-11.563565438503476</v>
      </c>
      <c r="G151" s="2">
        <f t="shared" si="16"/>
        <v>-11.563565438503476</v>
      </c>
      <c r="H151" s="2" t="str">
        <f>IF(G151&lt;=Berechnung!$E$6/-2," ",G151)</f>
        <v xml:space="preserve"> </v>
      </c>
      <c r="I151" s="9">
        <f>IF(G151&lt;=Berechnung!$E$6/-2,H$183,G151)</f>
        <v>-10.495436485672752</v>
      </c>
      <c r="J151" s="2">
        <f t="shared" si="18"/>
        <v>-3.2068605129390848</v>
      </c>
      <c r="K151" s="2">
        <f t="shared" si="17"/>
        <v>-3.2068605129390848</v>
      </c>
      <c r="L151" s="2" t="str">
        <f>IF(G151&lt;=Berechnung!$E$6/-2," ",K151)</f>
        <v xml:space="preserve"> </v>
      </c>
      <c r="M151" s="9">
        <f>IF(G151&lt;=Berechnung!$E$6/-2,L$183,K151)</f>
        <v>-5.8177154429560423</v>
      </c>
    </row>
    <row r="152" spans="1:13" x14ac:dyDescent="0.2">
      <c r="A152">
        <f t="shared" si="19"/>
        <v>255</v>
      </c>
      <c r="B152">
        <f t="shared" si="21"/>
        <v>-0.96592582628906831</v>
      </c>
      <c r="C152">
        <f>B152*(Berechnung!B$5/2)</f>
        <v>-11.59110991546882</v>
      </c>
      <c r="D152">
        <f t="shared" si="20"/>
        <v>-0.25881904510252063</v>
      </c>
      <c r="E152">
        <f>D152*(Berechnung!B$5/2)</f>
        <v>-3.1058285412302475</v>
      </c>
      <c r="F152" s="2">
        <f>IF(C152&gt;=(Berechnung!D$6/2),C152,IF(C152&lt;=(Berechnung!D$6/-2),C152," "))</f>
        <v>-11.59110991546882</v>
      </c>
      <c r="G152" s="2">
        <f t="shared" si="16"/>
        <v>-11.59110991546882</v>
      </c>
      <c r="H152" s="2" t="str">
        <f>IF(G152&lt;=Berechnung!$E$6/-2," ",G152)</f>
        <v xml:space="preserve"> </v>
      </c>
      <c r="I152" s="9">
        <f>IF(G152&lt;=Berechnung!$E$6/-2,H$183,G152)</f>
        <v>-10.495436485672752</v>
      </c>
      <c r="J152" s="2">
        <f t="shared" si="18"/>
        <v>-3.1058285412302475</v>
      </c>
      <c r="K152" s="2">
        <f t="shared" si="17"/>
        <v>-3.1058285412302475</v>
      </c>
      <c r="L152" s="2" t="str">
        <f>IF(G152&lt;=Berechnung!$E$6/-2," ",K152)</f>
        <v xml:space="preserve"> </v>
      </c>
      <c r="M152" s="9">
        <f>IF(G152&lt;=Berechnung!$E$6/-2,L$183,K152)</f>
        <v>-5.8177154429560423</v>
      </c>
    </row>
    <row r="153" spans="1:13" x14ac:dyDescent="0.2">
      <c r="A153">
        <f t="shared" si="19"/>
        <v>255.5</v>
      </c>
      <c r="B153">
        <f t="shared" si="21"/>
        <v>-0.96814764037810763</v>
      </c>
      <c r="C153">
        <f>B153*(Berechnung!B$5/2)</f>
        <v>-11.617771684537292</v>
      </c>
      <c r="D153">
        <f t="shared" si="20"/>
        <v>-0.25038000405444183</v>
      </c>
      <c r="E153">
        <f>D153*(Berechnung!B$5/2)</f>
        <v>-3.004560048653302</v>
      </c>
      <c r="F153" s="2">
        <f>IF(C153&gt;=(Berechnung!D$6/2),C153,IF(C153&lt;=(Berechnung!D$6/-2),C153," "))</f>
        <v>-11.617771684537292</v>
      </c>
      <c r="G153" s="2">
        <f t="shared" si="16"/>
        <v>-11.617771684537292</v>
      </c>
      <c r="H153" s="2" t="str">
        <f>IF(G153&lt;=Berechnung!$E$6/-2," ",G153)</f>
        <v xml:space="preserve"> </v>
      </c>
      <c r="I153" s="9">
        <f>IF(G153&lt;=Berechnung!$E$6/-2,H$183,G153)</f>
        <v>-10.495436485672752</v>
      </c>
      <c r="J153" s="2">
        <f t="shared" si="18"/>
        <v>-3.004560048653302</v>
      </c>
      <c r="K153" s="2">
        <f t="shared" si="17"/>
        <v>-3.004560048653302</v>
      </c>
      <c r="L153" s="2" t="str">
        <f>IF(G153&lt;=Berechnung!$E$6/-2," ",K153)</f>
        <v xml:space="preserve"> </v>
      </c>
      <c r="M153" s="9">
        <f>IF(G153&lt;=Berechnung!$E$6/-2,L$183,K153)</f>
        <v>-5.8177154429560423</v>
      </c>
    </row>
    <row r="154" spans="1:13" x14ac:dyDescent="0.2">
      <c r="A154">
        <f t="shared" si="19"/>
        <v>256</v>
      </c>
      <c r="B154">
        <f t="shared" si="21"/>
        <v>-0.97029572627599647</v>
      </c>
      <c r="C154">
        <f>B154*(Berechnung!B$5/2)</f>
        <v>-11.643548715311958</v>
      </c>
      <c r="D154">
        <f t="shared" si="20"/>
        <v>-0.24192189559966779</v>
      </c>
      <c r="E154">
        <f>D154*(Berechnung!B$5/2)</f>
        <v>-2.9030627471960133</v>
      </c>
      <c r="F154" s="2">
        <f>IF(C154&gt;=(Berechnung!D$6/2),C154,IF(C154&lt;=(Berechnung!D$6/-2),C154," "))</f>
        <v>-11.643548715311958</v>
      </c>
      <c r="G154" s="2">
        <f t="shared" si="16"/>
        <v>-11.643548715311958</v>
      </c>
      <c r="H154" s="2" t="str">
        <f>IF(G154&lt;=Berechnung!$E$6/-2," ",G154)</f>
        <v xml:space="preserve"> </v>
      </c>
      <c r="I154" s="9">
        <f>IF(G154&lt;=Berechnung!$E$6/-2,H$183,G154)</f>
        <v>-10.495436485672752</v>
      </c>
      <c r="J154" s="2">
        <f t="shared" si="18"/>
        <v>-2.9030627471960133</v>
      </c>
      <c r="K154" s="2">
        <f t="shared" si="17"/>
        <v>-2.9030627471960133</v>
      </c>
      <c r="L154" s="2" t="str">
        <f>IF(G154&lt;=Berechnung!$E$6/-2," ",K154)</f>
        <v xml:space="preserve"> </v>
      </c>
      <c r="M154" s="9">
        <f>IF(G154&lt;=Berechnung!$E$6/-2,L$183,K154)</f>
        <v>-5.8177154429560423</v>
      </c>
    </row>
    <row r="155" spans="1:13" x14ac:dyDescent="0.2">
      <c r="A155">
        <f t="shared" si="19"/>
        <v>256.5</v>
      </c>
      <c r="B155">
        <f t="shared" si="21"/>
        <v>-0.97236992039767667</v>
      </c>
      <c r="C155">
        <f>B155*(Berechnung!B$5/2)</f>
        <v>-11.66843904477212</v>
      </c>
      <c r="D155">
        <f t="shared" si="20"/>
        <v>-0.23344536385590514</v>
      </c>
      <c r="E155">
        <f>D155*(Berechnung!B$5/2)</f>
        <v>-2.8013443662708619</v>
      </c>
      <c r="F155" s="2">
        <f>IF(C155&gt;=(Berechnung!D$6/2),C155,IF(C155&lt;=(Berechnung!D$6/-2),C155," "))</f>
        <v>-11.66843904477212</v>
      </c>
      <c r="G155" s="2">
        <f t="shared" si="16"/>
        <v>-11.66843904477212</v>
      </c>
      <c r="H155" s="2" t="str">
        <f>IF(G155&lt;=Berechnung!$E$6/-2," ",G155)</f>
        <v xml:space="preserve"> </v>
      </c>
      <c r="I155" s="9">
        <f>IF(G155&lt;=Berechnung!$E$6/-2,H$183,G155)</f>
        <v>-10.495436485672752</v>
      </c>
      <c r="J155" s="2">
        <f t="shared" si="18"/>
        <v>-2.8013443662708619</v>
      </c>
      <c r="K155" s="2">
        <f t="shared" si="17"/>
        <v>-2.8013443662708619</v>
      </c>
      <c r="L155" s="2" t="str">
        <f>IF(G155&lt;=Berechnung!$E$6/-2," ",K155)</f>
        <v xml:space="preserve"> </v>
      </c>
      <c r="M155" s="9">
        <f>IF(G155&lt;=Berechnung!$E$6/-2,L$183,K155)</f>
        <v>-5.8177154429560423</v>
      </c>
    </row>
    <row r="156" spans="1:13" x14ac:dyDescent="0.2">
      <c r="A156">
        <f t="shared" si="19"/>
        <v>257</v>
      </c>
      <c r="B156">
        <f t="shared" si="21"/>
        <v>-0.97437006478523513</v>
      </c>
      <c r="C156">
        <f>B156*(Berechnung!B$5/2)</f>
        <v>-11.692440777422821</v>
      </c>
      <c r="D156">
        <f t="shared" si="20"/>
        <v>-0.22495105434386525</v>
      </c>
      <c r="E156">
        <f>D156*(Berechnung!B$5/2)</f>
        <v>-2.6994126521263828</v>
      </c>
      <c r="F156" s="2">
        <f>IF(C156&gt;=(Berechnung!D$6/2),C156,IF(C156&lt;=(Berechnung!D$6/-2),C156," "))</f>
        <v>-11.692440777422821</v>
      </c>
      <c r="G156" s="2">
        <f t="shared" si="16"/>
        <v>-11.692440777422821</v>
      </c>
      <c r="H156" s="2" t="str">
        <f>IF(G156&lt;=Berechnung!$E$6/-2," ",G156)</f>
        <v xml:space="preserve"> </v>
      </c>
      <c r="I156" s="9">
        <f>IF(G156&lt;=Berechnung!$E$6/-2,H$183,G156)</f>
        <v>-10.495436485672752</v>
      </c>
      <c r="J156" s="2">
        <f t="shared" si="18"/>
        <v>-2.6994126521263828</v>
      </c>
      <c r="K156" s="2">
        <f t="shared" si="17"/>
        <v>-2.6994126521263828</v>
      </c>
      <c r="L156" s="2" t="str">
        <f>IF(G156&lt;=Berechnung!$E$6/-2," ",K156)</f>
        <v xml:space="preserve"> </v>
      </c>
      <c r="M156" s="9">
        <f>IF(G156&lt;=Berechnung!$E$6/-2,L$183,K156)</f>
        <v>-5.8177154429560423</v>
      </c>
    </row>
    <row r="157" spans="1:13" x14ac:dyDescent="0.2">
      <c r="A157">
        <f t="shared" si="19"/>
        <v>257.5</v>
      </c>
      <c r="B157">
        <f t="shared" si="21"/>
        <v>-0.97629600711993336</v>
      </c>
      <c r="C157">
        <f>B157*(Berechnung!B$5/2)</f>
        <v>-11.715552085439199</v>
      </c>
      <c r="D157">
        <f t="shared" si="20"/>
        <v>-0.21643961393810282</v>
      </c>
      <c r="E157">
        <f>D157*(Berechnung!B$5/2)</f>
        <v>-2.5972753672572337</v>
      </c>
      <c r="F157" s="2">
        <f>IF(C157&gt;=(Berechnung!D$6/2),C157,IF(C157&lt;=(Berechnung!D$6/-2),C157," "))</f>
        <v>-11.715552085439199</v>
      </c>
      <c r="G157" s="2">
        <f t="shared" si="16"/>
        <v>-11.715552085439199</v>
      </c>
      <c r="H157" s="2" t="str">
        <f>IF(G157&lt;=Berechnung!$E$6/-2," ",G157)</f>
        <v xml:space="preserve"> </v>
      </c>
      <c r="I157" s="9">
        <f>IF(G157&lt;=Berechnung!$E$6/-2,H$183,G157)</f>
        <v>-10.495436485672752</v>
      </c>
      <c r="J157" s="2">
        <f t="shared" si="18"/>
        <v>-2.5972753672572337</v>
      </c>
      <c r="K157" s="2">
        <f t="shared" si="17"/>
        <v>-2.5972753672572337</v>
      </c>
      <c r="L157" s="2" t="str">
        <f>IF(G157&lt;=Berechnung!$E$6/-2," ",K157)</f>
        <v xml:space="preserve"> </v>
      </c>
      <c r="M157" s="9">
        <f>IF(G157&lt;=Berechnung!$E$6/-2,L$183,K157)</f>
        <v>-5.8177154429560423</v>
      </c>
    </row>
    <row r="158" spans="1:13" x14ac:dyDescent="0.2">
      <c r="A158">
        <f t="shared" si="19"/>
        <v>258</v>
      </c>
      <c r="B158">
        <f t="shared" si="21"/>
        <v>-0.97814760073380558</v>
      </c>
      <c r="C158">
        <f>B158*(Berechnung!B$5/2)</f>
        <v>-11.737771208805666</v>
      </c>
      <c r="D158">
        <f t="shared" si="20"/>
        <v>-0.20791169081775979</v>
      </c>
      <c r="E158">
        <f>D158*(Berechnung!B$5/2)</f>
        <v>-2.4949402898131172</v>
      </c>
      <c r="F158" s="2">
        <f>IF(C158&gt;=(Berechnung!D$6/2),C158,IF(C158&lt;=(Berechnung!D$6/-2),C158," "))</f>
        <v>-11.737771208805666</v>
      </c>
      <c r="G158" s="2">
        <f t="shared" si="16"/>
        <v>-11.737771208805666</v>
      </c>
      <c r="H158" s="2" t="str">
        <f>IF(G158&lt;=Berechnung!$E$6/-2," ",G158)</f>
        <v xml:space="preserve"> </v>
      </c>
      <c r="I158" s="9">
        <f>IF(G158&lt;=Berechnung!$E$6/-2,H$183,G158)</f>
        <v>-10.495436485672752</v>
      </c>
      <c r="J158" s="2">
        <f t="shared" si="18"/>
        <v>-2.4949402898131172</v>
      </c>
      <c r="K158" s="2">
        <f t="shared" si="17"/>
        <v>-2.4949402898131172</v>
      </c>
      <c r="L158" s="2" t="str">
        <f>IF(G158&lt;=Berechnung!$E$6/-2," ",K158)</f>
        <v xml:space="preserve"> </v>
      </c>
      <c r="M158" s="9">
        <f>IF(G158&lt;=Berechnung!$E$6/-2,L$183,K158)</f>
        <v>-5.8177154429560423</v>
      </c>
    </row>
    <row r="159" spans="1:13" x14ac:dyDescent="0.2">
      <c r="A159">
        <f t="shared" si="19"/>
        <v>258.5</v>
      </c>
      <c r="B159">
        <f t="shared" si="21"/>
        <v>-0.97992470462082959</v>
      </c>
      <c r="C159">
        <f>B159*(Berechnung!B$5/2)</f>
        <v>-11.759096455449955</v>
      </c>
      <c r="D159">
        <f t="shared" si="20"/>
        <v>-0.1993679344171973</v>
      </c>
      <c r="E159">
        <f>D159*(Berechnung!B$5/2)</f>
        <v>-2.3924152130063678</v>
      </c>
      <c r="F159" s="2">
        <f>IF(C159&gt;=(Berechnung!D$6/2),C159,IF(C159&lt;=(Berechnung!D$6/-2),C159," "))</f>
        <v>-11.759096455449955</v>
      </c>
      <c r="G159" s="2">
        <f t="shared" si="16"/>
        <v>-11.759096455449955</v>
      </c>
      <c r="H159" s="2" t="str">
        <f>IF(G159&lt;=Berechnung!$E$6/-2," ",G159)</f>
        <v xml:space="preserve"> </v>
      </c>
      <c r="I159" s="9">
        <f>IF(G159&lt;=Berechnung!$E$6/-2,H$183,G159)</f>
        <v>-10.495436485672752</v>
      </c>
      <c r="J159" s="2">
        <f t="shared" si="18"/>
        <v>-2.3924152130063678</v>
      </c>
      <c r="K159" s="2">
        <f t="shared" si="17"/>
        <v>-2.3924152130063678</v>
      </c>
      <c r="L159" s="2" t="str">
        <f>IF(G159&lt;=Berechnung!$E$6/-2," ",K159)</f>
        <v xml:space="preserve"> </v>
      </c>
      <c r="M159" s="9">
        <f>IF(G159&lt;=Berechnung!$E$6/-2,L$183,K159)</f>
        <v>-5.8177154429560423</v>
      </c>
    </row>
    <row r="160" spans="1:13" x14ac:dyDescent="0.2">
      <c r="A160">
        <f t="shared" si="19"/>
        <v>259</v>
      </c>
      <c r="B160">
        <f t="shared" si="21"/>
        <v>-0.98162718344766386</v>
      </c>
      <c r="C160">
        <f>B160*(Berechnung!B$5/2)</f>
        <v>-11.779526201371967</v>
      </c>
      <c r="D160">
        <f t="shared" si="20"/>
        <v>-0.19080899537654547</v>
      </c>
      <c r="E160">
        <f>D160*(Berechnung!B$5/2)</f>
        <v>-2.2897079445185455</v>
      </c>
      <c r="F160" s="2">
        <f>IF(C160&gt;=(Berechnung!D$6/2),C160,IF(C160&lt;=(Berechnung!D$6/-2),C160," "))</f>
        <v>-11.779526201371967</v>
      </c>
      <c r="G160" s="2">
        <f t="shared" si="16"/>
        <v>-11.779526201371967</v>
      </c>
      <c r="H160" s="2" t="str">
        <f>IF(G160&lt;=Berechnung!$E$6/-2," ",G160)</f>
        <v xml:space="preserve"> </v>
      </c>
      <c r="I160" s="9">
        <f>IF(G160&lt;=Berechnung!$E$6/-2,H$183,G160)</f>
        <v>-10.495436485672752</v>
      </c>
      <c r="J160" s="2">
        <f t="shared" si="18"/>
        <v>-2.2897079445185455</v>
      </c>
      <c r="K160" s="2">
        <f t="shared" si="17"/>
        <v>-2.2897079445185455</v>
      </c>
      <c r="L160" s="2" t="str">
        <f>IF(G160&lt;=Berechnung!$E$6/-2," ",K160)</f>
        <v xml:space="preserve"> </v>
      </c>
      <c r="M160" s="9">
        <f>IF(G160&lt;=Berechnung!$E$6/-2,L$183,K160)</f>
        <v>-5.8177154429560423</v>
      </c>
    </row>
    <row r="161" spans="1:13" x14ac:dyDescent="0.2">
      <c r="A161">
        <f t="shared" si="19"/>
        <v>259.5</v>
      </c>
      <c r="B161">
        <f t="shared" si="21"/>
        <v>-0.98325490756395451</v>
      </c>
      <c r="C161">
        <f>B161*(Berechnung!B$5/2)</f>
        <v>-11.799058890767455</v>
      </c>
      <c r="D161">
        <f t="shared" si="20"/>
        <v>-0.18223552549214778</v>
      </c>
      <c r="E161">
        <f>D161*(Berechnung!B$5/2)</f>
        <v>-2.1868263059057735</v>
      </c>
      <c r="F161" s="2">
        <f>IF(C161&gt;=(Berechnung!D$6/2),C161,IF(C161&lt;=(Berechnung!D$6/-2),C161," "))</f>
        <v>-11.799058890767455</v>
      </c>
      <c r="G161" s="2">
        <f t="shared" si="16"/>
        <v>-11.799058890767455</v>
      </c>
      <c r="H161" s="2" t="str">
        <f>IF(G161&lt;=Berechnung!$E$6/-2," ",G161)</f>
        <v xml:space="preserve"> </v>
      </c>
      <c r="I161" s="9">
        <f>IF(G161&lt;=Berechnung!$E$6/-2,H$183,G161)</f>
        <v>-10.495436485672752</v>
      </c>
      <c r="J161" s="2">
        <f t="shared" si="18"/>
        <v>-2.1868263059057735</v>
      </c>
      <c r="K161" s="2">
        <f t="shared" si="17"/>
        <v>-2.1868263059057735</v>
      </c>
      <c r="L161" s="2" t="str">
        <f>IF(G161&lt;=Berechnung!$E$6/-2," ",K161)</f>
        <v xml:space="preserve"> </v>
      </c>
      <c r="M161" s="9">
        <f>IF(G161&lt;=Berechnung!$E$6/-2,L$183,K161)</f>
        <v>-5.8177154429560423</v>
      </c>
    </row>
    <row r="162" spans="1:13" x14ac:dyDescent="0.2">
      <c r="A162">
        <f t="shared" si="19"/>
        <v>260</v>
      </c>
      <c r="B162">
        <f t="shared" si="21"/>
        <v>-0.98480775301220802</v>
      </c>
      <c r="C162">
        <f>B162*(Berechnung!B$5/2)</f>
        <v>-11.817693036146496</v>
      </c>
      <c r="D162">
        <f t="shared" si="20"/>
        <v>-0.17364817766693033</v>
      </c>
      <c r="E162">
        <f>D162*(Berechnung!B$5/2)</f>
        <v>-2.0837781320031641</v>
      </c>
      <c r="F162" s="2">
        <f>IF(C162&gt;=(Berechnung!D$6/2),C162,IF(C162&lt;=(Berechnung!D$6/-2),C162," "))</f>
        <v>-11.817693036146496</v>
      </c>
      <c r="G162" s="2">
        <f t="shared" ref="G162:G182" si="22">IF(F162=C162,F162,F$183)</f>
        <v>-11.817693036146496</v>
      </c>
      <c r="H162" s="2" t="str">
        <f>IF(G162&lt;=Berechnung!$E$6/-2," ",G162)</f>
        <v xml:space="preserve"> </v>
      </c>
      <c r="I162" s="9">
        <f>IF(G162&lt;=Berechnung!$E$6/-2,H$183,G162)</f>
        <v>-10.495436485672752</v>
      </c>
      <c r="J162" s="2">
        <f t="shared" si="18"/>
        <v>-2.0837781320031641</v>
      </c>
      <c r="K162" s="2">
        <f t="shared" ref="K162:K182" si="23">IF(J162=E162,J162,J$183)</f>
        <v>-2.0837781320031641</v>
      </c>
      <c r="L162" s="2" t="str">
        <f>IF(G162&lt;=Berechnung!$E$6/-2," ",K162)</f>
        <v xml:space="preserve"> </v>
      </c>
      <c r="M162" s="9">
        <f>IF(G162&lt;=Berechnung!$E$6/-2,L$183,K162)</f>
        <v>-5.8177154429560423</v>
      </c>
    </row>
    <row r="163" spans="1:13" x14ac:dyDescent="0.2">
      <c r="A163">
        <f t="shared" si="19"/>
        <v>260.5</v>
      </c>
      <c r="B163">
        <f t="shared" si="21"/>
        <v>-0.98628560153723133</v>
      </c>
      <c r="C163">
        <f>B163*(Berechnung!B$5/2)</f>
        <v>-11.835427218446776</v>
      </c>
      <c r="D163">
        <f t="shared" si="20"/>
        <v>-0.16504760586067815</v>
      </c>
      <c r="E163">
        <f>D163*(Berechnung!B$5/2)</f>
        <v>-1.980571270328138</v>
      </c>
      <c r="F163" s="2">
        <f>IF(C163&gt;=(Berechnung!D$6/2),C163,IF(C163&lt;=(Berechnung!D$6/-2),C163," "))</f>
        <v>-11.835427218446776</v>
      </c>
      <c r="G163" s="2">
        <f t="shared" si="22"/>
        <v>-11.835427218446776</v>
      </c>
      <c r="H163" s="2" t="str">
        <f>IF(G163&lt;=Berechnung!$E$6/-2," ",G163)</f>
        <v xml:space="preserve"> </v>
      </c>
      <c r="I163" s="9">
        <f>IF(G163&lt;=Berechnung!$E$6/-2,H$183,G163)</f>
        <v>-10.495436485672752</v>
      </c>
      <c r="J163" s="2">
        <f t="shared" si="18"/>
        <v>-1.980571270328138</v>
      </c>
      <c r="K163" s="2">
        <f t="shared" si="23"/>
        <v>-1.980571270328138</v>
      </c>
      <c r="L163" s="2" t="str">
        <f>IF(G163&lt;=Berechnung!$E$6/-2," ",K163)</f>
        <v xml:space="preserve"> </v>
      </c>
      <c r="M163" s="9">
        <f>IF(G163&lt;=Berechnung!$E$6/-2,L$183,K163)</f>
        <v>-5.8177154429560423</v>
      </c>
    </row>
    <row r="164" spans="1:13" x14ac:dyDescent="0.2">
      <c r="A164">
        <f t="shared" si="19"/>
        <v>261</v>
      </c>
      <c r="B164">
        <f t="shared" si="21"/>
        <v>-0.98768834059513766</v>
      </c>
      <c r="C164">
        <f>B164*(Berechnung!B$5/2)</f>
        <v>-11.852260087141651</v>
      </c>
      <c r="D164">
        <f t="shared" si="20"/>
        <v>-0.15643446504023104</v>
      </c>
      <c r="E164">
        <f>D164*(Berechnung!B$5/2)</f>
        <v>-1.8772135804827723</v>
      </c>
      <c r="F164" s="2">
        <f>IF(C164&gt;=(Berechnung!D$6/2),C164,IF(C164&lt;=(Berechnung!D$6/-2),C164," "))</f>
        <v>-11.852260087141651</v>
      </c>
      <c r="G164" s="2">
        <f t="shared" si="22"/>
        <v>-11.852260087141651</v>
      </c>
      <c r="H164" s="2" t="str">
        <f>IF(G164&lt;=Berechnung!$E$6/-2," ",G164)</f>
        <v xml:space="preserve"> </v>
      </c>
      <c r="I164" s="9">
        <f>IF(G164&lt;=Berechnung!$E$6/-2,H$183,G164)</f>
        <v>-10.495436485672752</v>
      </c>
      <c r="J164" s="2">
        <f t="shared" si="18"/>
        <v>-1.8772135804827723</v>
      </c>
      <c r="K164" s="2">
        <f t="shared" si="23"/>
        <v>-1.8772135804827723</v>
      </c>
      <c r="L164" s="2" t="str">
        <f>IF(G164&lt;=Berechnung!$E$6/-2," ",K164)</f>
        <v xml:space="preserve"> </v>
      </c>
      <c r="M164" s="9">
        <f>IF(G164&lt;=Berechnung!$E$6/-2,L$183,K164)</f>
        <v>-5.8177154429560423</v>
      </c>
    </row>
    <row r="165" spans="1:13" x14ac:dyDescent="0.2">
      <c r="A165">
        <f t="shared" si="19"/>
        <v>261.5</v>
      </c>
      <c r="B165">
        <f t="shared" si="21"/>
        <v>-0.98901586336191682</v>
      </c>
      <c r="C165">
        <f>B165*(Berechnung!B$5/2)</f>
        <v>-11.868190360343002</v>
      </c>
      <c r="D165">
        <f t="shared" si="20"/>
        <v>-0.14780941112961046</v>
      </c>
      <c r="E165">
        <f>D165*(Berechnung!B$5/2)</f>
        <v>-1.7737129335553257</v>
      </c>
      <c r="F165" s="2">
        <f>IF(C165&gt;=(Berechnung!D$6/2),C165,IF(C165&lt;=(Berechnung!D$6/-2),C165," "))</f>
        <v>-11.868190360343002</v>
      </c>
      <c r="G165" s="2">
        <f t="shared" si="22"/>
        <v>-11.868190360343002</v>
      </c>
      <c r="H165" s="2" t="str">
        <f>IF(G165&lt;=Berechnung!$E$6/-2," ",G165)</f>
        <v xml:space="preserve"> </v>
      </c>
      <c r="I165" s="9">
        <f>IF(G165&lt;=Berechnung!$E$6/-2,H$183,G165)</f>
        <v>-10.495436485672752</v>
      </c>
      <c r="J165" s="2">
        <f t="shared" si="18"/>
        <v>-1.7737129335553257</v>
      </c>
      <c r="K165" s="2">
        <f t="shared" si="23"/>
        <v>-1.7737129335553257</v>
      </c>
      <c r="L165" s="2" t="str">
        <f>IF(G165&lt;=Berechnung!$E$6/-2," ",K165)</f>
        <v xml:space="preserve"> </v>
      </c>
      <c r="M165" s="9">
        <f>IF(G165&lt;=Berechnung!$E$6/-2,L$183,K165)</f>
        <v>-5.8177154429560423</v>
      </c>
    </row>
    <row r="166" spans="1:13" x14ac:dyDescent="0.2">
      <c r="A166">
        <f t="shared" si="19"/>
        <v>262</v>
      </c>
      <c r="B166">
        <f t="shared" si="21"/>
        <v>-0.99026806874157036</v>
      </c>
      <c r="C166">
        <f>B166*(Berechnung!B$5/2)</f>
        <v>-11.883216824898845</v>
      </c>
      <c r="D166">
        <f t="shared" si="20"/>
        <v>-0.13917310096006494</v>
      </c>
      <c r="E166">
        <f>D166*(Berechnung!B$5/2)</f>
        <v>-1.6700772115207791</v>
      </c>
      <c r="F166" s="2">
        <f>IF(C166&gt;=(Berechnung!D$6/2),C166,IF(C166&lt;=(Berechnung!D$6/-2),C166," "))</f>
        <v>-11.883216824898845</v>
      </c>
      <c r="G166" s="2">
        <f t="shared" si="22"/>
        <v>-11.883216824898845</v>
      </c>
      <c r="H166" s="2" t="str">
        <f>IF(G166&lt;=Berechnung!$E$6/-2," ",G166)</f>
        <v xml:space="preserve"> </v>
      </c>
      <c r="I166" s="9">
        <f>IF(G166&lt;=Berechnung!$E$6/-2,H$183,G166)</f>
        <v>-10.495436485672752</v>
      </c>
      <c r="J166" s="2">
        <f t="shared" si="18"/>
        <v>-1.6700772115207791</v>
      </c>
      <c r="K166" s="2">
        <f t="shared" si="23"/>
        <v>-1.6700772115207791</v>
      </c>
      <c r="L166" s="2" t="str">
        <f>IF(G166&lt;=Berechnung!$E$6/-2," ",K166)</f>
        <v xml:space="preserve"> </v>
      </c>
      <c r="M166" s="9">
        <f>IF(G166&lt;=Berechnung!$E$6/-2,L$183,K166)</f>
        <v>-5.8177154429560423</v>
      </c>
    </row>
    <row r="167" spans="1:13" x14ac:dyDescent="0.2">
      <c r="A167">
        <f t="shared" si="19"/>
        <v>262.5</v>
      </c>
      <c r="B167">
        <f t="shared" si="21"/>
        <v>-0.99144486137381038</v>
      </c>
      <c r="C167">
        <f>B167*(Berechnung!B$5/2)</f>
        <v>-11.897338336485724</v>
      </c>
      <c r="D167">
        <f t="shared" si="20"/>
        <v>-0.13052619222005163</v>
      </c>
      <c r="E167">
        <f>D167*(Berechnung!B$5/2)</f>
        <v>-1.5663143066406195</v>
      </c>
      <c r="F167" s="2">
        <f>IF(C167&gt;=(Berechnung!D$6/2),C167,IF(C167&lt;=(Berechnung!D$6/-2),C167," "))</f>
        <v>-11.897338336485724</v>
      </c>
      <c r="G167" s="2">
        <f t="shared" si="22"/>
        <v>-11.897338336485724</v>
      </c>
      <c r="H167" s="2" t="str">
        <f>IF(G167&lt;=Berechnung!$E$6/-2," ",G167)</f>
        <v xml:space="preserve"> </v>
      </c>
      <c r="I167" s="9">
        <f>IF(G167&lt;=Berechnung!$E$6/-2,H$183,G167)</f>
        <v>-10.495436485672752</v>
      </c>
      <c r="J167" s="2">
        <f t="shared" si="18"/>
        <v>-1.5663143066406195</v>
      </c>
      <c r="K167" s="2">
        <f t="shared" si="23"/>
        <v>-1.5663143066406195</v>
      </c>
      <c r="L167" s="2" t="str">
        <f>IF(G167&lt;=Berechnung!$E$6/-2," ",K167)</f>
        <v xml:space="preserve"> </v>
      </c>
      <c r="M167" s="9">
        <f>IF(G167&lt;=Berechnung!$E$6/-2,L$183,K167)</f>
        <v>-5.8177154429560423</v>
      </c>
    </row>
    <row r="168" spans="1:13" x14ac:dyDescent="0.2">
      <c r="A168">
        <f t="shared" si="19"/>
        <v>263</v>
      </c>
      <c r="B168">
        <f t="shared" si="21"/>
        <v>-0.99254615164132209</v>
      </c>
      <c r="C168">
        <f>B168*(Berechnung!B$5/2)</f>
        <v>-11.910553819695865</v>
      </c>
      <c r="D168">
        <f t="shared" si="20"/>
        <v>-0.12186934340514717</v>
      </c>
      <c r="E168">
        <f>D168*(Berechnung!B$5/2)</f>
        <v>-1.4624321208617661</v>
      </c>
      <c r="F168" s="2">
        <f>IF(C168&gt;=(Berechnung!D$6/2),C168,IF(C168&lt;=(Berechnung!D$6/-2),C168," "))</f>
        <v>-11.910553819695865</v>
      </c>
      <c r="G168" s="2">
        <f t="shared" si="22"/>
        <v>-11.910553819695865</v>
      </c>
      <c r="H168" s="2" t="str">
        <f>IF(G168&lt;=Berechnung!$E$6/-2," ",G168)</f>
        <v xml:space="preserve"> </v>
      </c>
      <c r="I168" s="9">
        <f>IF(G168&lt;=Berechnung!$E$6/-2,H$183,G168)</f>
        <v>-10.495436485672752</v>
      </c>
      <c r="J168" s="2">
        <f t="shared" si="18"/>
        <v>-1.4624321208617661</v>
      </c>
      <c r="K168" s="2">
        <f t="shared" si="23"/>
        <v>-1.4624321208617661</v>
      </c>
      <c r="L168" s="2" t="str">
        <f>IF(G168&lt;=Berechnung!$E$6/-2," ",K168)</f>
        <v xml:space="preserve"> </v>
      </c>
      <c r="M168" s="9">
        <f>IF(G168&lt;=Berechnung!$E$6/-2,L$183,K168)</f>
        <v>-5.8177154429560423</v>
      </c>
    </row>
    <row r="169" spans="1:13" x14ac:dyDescent="0.2">
      <c r="A169">
        <f t="shared" si="19"/>
        <v>263.5</v>
      </c>
      <c r="B169">
        <f t="shared" si="21"/>
        <v>-0.99357185567658746</v>
      </c>
      <c r="C169">
        <f>B169*(Berechnung!B$5/2)</f>
        <v>-11.922862268119049</v>
      </c>
      <c r="D169">
        <f t="shared" si="20"/>
        <v>-0.11320321376790694</v>
      </c>
      <c r="E169">
        <f>D169*(Berechnung!B$5/2)</f>
        <v>-1.3584385652148834</v>
      </c>
      <c r="F169" s="2">
        <f>IF(C169&gt;=(Berechnung!D$6/2),C169,IF(C169&lt;=(Berechnung!D$6/-2),C169," "))</f>
        <v>-11.922862268119049</v>
      </c>
      <c r="G169" s="2">
        <f t="shared" si="22"/>
        <v>-11.922862268119049</v>
      </c>
      <c r="H169" s="2" t="str">
        <f>IF(G169&lt;=Berechnung!$E$6/-2," ",G169)</f>
        <v xml:space="preserve"> </v>
      </c>
      <c r="I169" s="9">
        <f>IF(G169&lt;=Berechnung!$E$6/-2,H$183,G169)</f>
        <v>-10.495436485672752</v>
      </c>
      <c r="J169" s="2">
        <f t="shared" si="18"/>
        <v>-1.3584385652148834</v>
      </c>
      <c r="K169" s="2">
        <f t="shared" si="23"/>
        <v>-1.3584385652148834</v>
      </c>
      <c r="L169" s="2" t="str">
        <f>IF(G169&lt;=Berechnung!$E$6/-2," ",K169)</f>
        <v xml:space="preserve"> </v>
      </c>
      <c r="M169" s="9">
        <f>IF(G169&lt;=Berechnung!$E$6/-2,L$183,K169)</f>
        <v>-5.8177154429560423</v>
      </c>
    </row>
    <row r="170" spans="1:13" x14ac:dyDescent="0.2">
      <c r="A170">
        <f t="shared" si="19"/>
        <v>264</v>
      </c>
      <c r="B170">
        <f t="shared" si="21"/>
        <v>-0.9945218953682734</v>
      </c>
      <c r="C170">
        <f>B170*(Berechnung!B$5/2)</f>
        <v>-11.93426274441928</v>
      </c>
      <c r="D170">
        <f t="shared" si="20"/>
        <v>-0.10452846326765336</v>
      </c>
      <c r="E170">
        <f>D170*(Berechnung!B$5/2)</f>
        <v>-1.2543415592118403</v>
      </c>
      <c r="F170" s="2">
        <f>IF(C170&gt;=(Berechnung!D$6/2),C170,IF(C170&lt;=(Berechnung!D$6/-2),C170," "))</f>
        <v>-11.93426274441928</v>
      </c>
      <c r="G170" s="2">
        <f t="shared" si="22"/>
        <v>-11.93426274441928</v>
      </c>
      <c r="H170" s="2" t="str">
        <f>IF(G170&lt;=Berechnung!$E$6/-2," ",G170)</f>
        <v xml:space="preserve"> </v>
      </c>
      <c r="I170" s="9">
        <f>IF(G170&lt;=Berechnung!$E$6/-2,H$183,G170)</f>
        <v>-10.495436485672752</v>
      </c>
      <c r="J170" s="2">
        <f t="shared" si="18"/>
        <v>-1.2543415592118403</v>
      </c>
      <c r="K170" s="2">
        <f t="shared" si="23"/>
        <v>-1.2543415592118403</v>
      </c>
      <c r="L170" s="2" t="str">
        <f>IF(G170&lt;=Berechnung!$E$6/-2," ",K170)</f>
        <v xml:space="preserve"> </v>
      </c>
      <c r="M170" s="9">
        <f>IF(G170&lt;=Berechnung!$E$6/-2,L$183,K170)</f>
        <v>-5.8177154429560423</v>
      </c>
    </row>
    <row r="171" spans="1:13" x14ac:dyDescent="0.2">
      <c r="A171">
        <f t="shared" si="19"/>
        <v>264.5</v>
      </c>
      <c r="B171">
        <f t="shared" si="21"/>
        <v>-0.99539619836717874</v>
      </c>
      <c r="C171">
        <f>B171*(Berechnung!B$5/2)</f>
        <v>-11.944754380406145</v>
      </c>
      <c r="D171">
        <f t="shared" si="20"/>
        <v>-9.5845752520224411E-2</v>
      </c>
      <c r="E171">
        <f>D171*(Berechnung!B$5/2)</f>
        <v>-1.1501490302426929</v>
      </c>
      <c r="F171" s="2">
        <f>IF(C171&gt;=(Berechnung!D$6/2),C171,IF(C171&lt;=(Berechnung!D$6/-2),C171," "))</f>
        <v>-11.944754380406145</v>
      </c>
      <c r="G171" s="2">
        <f t="shared" si="22"/>
        <v>-11.944754380406145</v>
      </c>
      <c r="H171" s="2" t="str">
        <f>IF(G171&lt;=Berechnung!$E$6/-2," ",G171)</f>
        <v xml:space="preserve"> </v>
      </c>
      <c r="I171" s="9">
        <f>IF(G171&lt;=Berechnung!$E$6/-2,H$183,G171)</f>
        <v>-10.495436485672752</v>
      </c>
      <c r="J171" s="2">
        <f t="shared" si="18"/>
        <v>-1.1501490302426929</v>
      </c>
      <c r="K171" s="2">
        <f t="shared" si="23"/>
        <v>-1.1501490302426929</v>
      </c>
      <c r="L171" s="2" t="str">
        <f>IF(G171&lt;=Berechnung!$E$6/-2," ",K171)</f>
        <v xml:space="preserve"> </v>
      </c>
      <c r="M171" s="9">
        <f>IF(G171&lt;=Berechnung!$E$6/-2,L$183,K171)</f>
        <v>-5.8177154429560423</v>
      </c>
    </row>
    <row r="172" spans="1:13" x14ac:dyDescent="0.2">
      <c r="A172">
        <f t="shared" si="19"/>
        <v>265</v>
      </c>
      <c r="B172">
        <f t="shared" si="21"/>
        <v>-0.99619469809174555</v>
      </c>
      <c r="C172">
        <f>B172*(Berechnung!B$5/2)</f>
        <v>-11.954336377100947</v>
      </c>
      <c r="D172">
        <f t="shared" si="20"/>
        <v>-8.7155742747658249E-2</v>
      </c>
      <c r="E172">
        <f>D172*(Berechnung!B$5/2)</f>
        <v>-1.045868912971899</v>
      </c>
      <c r="F172" s="2">
        <f>IF(C172&gt;=(Berechnung!D$6/2),C172,IF(C172&lt;=(Berechnung!D$6/-2),C172," "))</f>
        <v>-11.954336377100947</v>
      </c>
      <c r="G172" s="2">
        <f t="shared" si="22"/>
        <v>-11.954336377100947</v>
      </c>
      <c r="H172" s="2" t="str">
        <f>IF(G172&lt;=Berechnung!$E$6/-2," ",G172)</f>
        <v xml:space="preserve"> </v>
      </c>
      <c r="I172" s="9">
        <f>IF(G172&lt;=Berechnung!$E$6/-2,H$183,G172)</f>
        <v>-10.495436485672752</v>
      </c>
      <c r="J172" s="2">
        <f t="shared" si="18"/>
        <v>-1.045868912971899</v>
      </c>
      <c r="K172" s="2">
        <f t="shared" si="23"/>
        <v>-1.045868912971899</v>
      </c>
      <c r="L172" s="2" t="str">
        <f>IF(G172&lt;=Berechnung!$E$6/-2," ",K172)</f>
        <v xml:space="preserve"> </v>
      </c>
      <c r="M172" s="9">
        <f>IF(G172&lt;=Berechnung!$E$6/-2,L$183,K172)</f>
        <v>-5.8177154429560423</v>
      </c>
    </row>
    <row r="173" spans="1:13" x14ac:dyDescent="0.2">
      <c r="A173">
        <f t="shared" si="19"/>
        <v>265.5</v>
      </c>
      <c r="B173">
        <f t="shared" si="21"/>
        <v>-0.99691733373312796</v>
      </c>
      <c r="C173">
        <f>B173*(Berechnung!B$5/2)</f>
        <v>-11.963008004797535</v>
      </c>
      <c r="D173">
        <f t="shared" si="20"/>
        <v>-7.8459095727845568E-2</v>
      </c>
      <c r="E173">
        <f>D173*(Berechnung!B$5/2)</f>
        <v>-0.94150914873414682</v>
      </c>
      <c r="F173" s="2">
        <f>IF(C173&gt;=(Berechnung!D$6/2),C173,IF(C173&lt;=(Berechnung!D$6/-2),C173," "))</f>
        <v>-11.963008004797535</v>
      </c>
      <c r="G173" s="2">
        <f t="shared" si="22"/>
        <v>-11.963008004797535</v>
      </c>
      <c r="H173" s="2" t="str">
        <f>IF(G173&lt;=Berechnung!$E$6/-2," ",G173)</f>
        <v xml:space="preserve"> </v>
      </c>
      <c r="I173" s="9">
        <f>IF(G173&lt;=Berechnung!$E$6/-2,H$183,G173)</f>
        <v>-10.495436485672752</v>
      </c>
      <c r="J173" s="2">
        <f t="shared" si="18"/>
        <v>-0.94150914873414682</v>
      </c>
      <c r="K173" s="2">
        <f t="shared" si="23"/>
        <v>-0.94150914873414682</v>
      </c>
      <c r="L173" s="2" t="str">
        <f>IF(G173&lt;=Berechnung!$E$6/-2," ",K173)</f>
        <v xml:space="preserve"> </v>
      </c>
      <c r="M173" s="9">
        <f>IF(G173&lt;=Berechnung!$E$6/-2,L$183,K173)</f>
        <v>-5.8177154429560423</v>
      </c>
    </row>
    <row r="174" spans="1:13" x14ac:dyDescent="0.2">
      <c r="A174">
        <f t="shared" si="19"/>
        <v>266</v>
      </c>
      <c r="B174">
        <f t="shared" si="21"/>
        <v>-0.9975640502598242</v>
      </c>
      <c r="C174">
        <f>B174*(Berechnung!B$5/2)</f>
        <v>-11.970768603117889</v>
      </c>
      <c r="D174">
        <f t="shared" si="20"/>
        <v>-6.975647374412558E-2</v>
      </c>
      <c r="E174">
        <f>D174*(Berechnung!B$5/2)</f>
        <v>-0.83707768492950696</v>
      </c>
      <c r="F174" s="2">
        <f>IF(C174&gt;=(Berechnung!D$6/2),C174,IF(C174&lt;=(Berechnung!D$6/-2),C174," "))</f>
        <v>-11.970768603117889</v>
      </c>
      <c r="G174" s="2">
        <f t="shared" si="22"/>
        <v>-11.970768603117889</v>
      </c>
      <c r="H174" s="2" t="str">
        <f>IF(G174&lt;=Berechnung!$E$6/-2," ",G174)</f>
        <v xml:space="preserve"> </v>
      </c>
      <c r="I174" s="9">
        <f>IF(G174&lt;=Berechnung!$E$6/-2,H$183,G174)</f>
        <v>-10.495436485672752</v>
      </c>
      <c r="J174" s="2">
        <f t="shared" si="18"/>
        <v>-0.83707768492950696</v>
      </c>
      <c r="K174" s="2">
        <f t="shared" si="23"/>
        <v>-0.83707768492950696</v>
      </c>
      <c r="L174" s="2" t="str">
        <f>IF(G174&lt;=Berechnung!$E$6/-2," ",K174)</f>
        <v xml:space="preserve"> </v>
      </c>
      <c r="M174" s="9">
        <f>IF(G174&lt;=Berechnung!$E$6/-2,L$183,K174)</f>
        <v>-5.8177154429560423</v>
      </c>
    </row>
    <row r="175" spans="1:13" x14ac:dyDescent="0.2">
      <c r="A175">
        <f t="shared" si="19"/>
        <v>266.5</v>
      </c>
      <c r="B175">
        <f t="shared" si="21"/>
        <v>-0.99813479842186692</v>
      </c>
      <c r="C175">
        <f>B175*(Berechnung!B$5/2)</f>
        <v>-11.977617581062404</v>
      </c>
      <c r="D175">
        <f t="shared" si="20"/>
        <v>-6.1048539534857692E-2</v>
      </c>
      <c r="E175">
        <f>D175*(Berechnung!B$5/2)</f>
        <v>-0.73258247441829227</v>
      </c>
      <c r="F175" s="2">
        <f>IF(C175&gt;=(Berechnung!D$6/2),C175,IF(C175&lt;=(Berechnung!D$6/-2),C175," "))</f>
        <v>-11.977617581062404</v>
      </c>
      <c r="G175" s="2">
        <f t="shared" si="22"/>
        <v>-11.977617581062404</v>
      </c>
      <c r="H175" s="2" t="str">
        <f>IF(G175&lt;=Berechnung!$E$6/-2," ",G175)</f>
        <v xml:space="preserve"> </v>
      </c>
      <c r="I175" s="9">
        <f>IF(G175&lt;=Berechnung!$E$6/-2,H$183,G175)</f>
        <v>-10.495436485672752</v>
      </c>
      <c r="J175" s="2">
        <f t="shared" si="18"/>
        <v>-0.73258247441829227</v>
      </c>
      <c r="K175" s="2">
        <f t="shared" si="23"/>
        <v>-0.73258247441829227</v>
      </c>
      <c r="L175" s="2" t="str">
        <f>IF(G175&lt;=Berechnung!$E$6/-2," ",K175)</f>
        <v xml:space="preserve"> </v>
      </c>
      <c r="M175" s="9">
        <f>IF(G175&lt;=Berechnung!$E$6/-2,L$183,K175)</f>
        <v>-5.8177154429560423</v>
      </c>
    </row>
    <row r="176" spans="1:13" x14ac:dyDescent="0.2">
      <c r="A176">
        <f t="shared" si="19"/>
        <v>267</v>
      </c>
      <c r="B176">
        <f t="shared" si="21"/>
        <v>-0.99862953475457383</v>
      </c>
      <c r="C176">
        <f>B176*(Berechnung!B$5/2)</f>
        <v>-11.983554417054886</v>
      </c>
      <c r="D176">
        <f t="shared" si="20"/>
        <v>-5.2335956242944306E-2</v>
      </c>
      <c r="E176">
        <f>D176*(Berechnung!B$5/2)</f>
        <v>-0.62803147491533173</v>
      </c>
      <c r="F176" s="2">
        <f>IF(C176&gt;=(Berechnung!D$6/2),C176,IF(C176&lt;=(Berechnung!D$6/-2),C176," "))</f>
        <v>-11.983554417054886</v>
      </c>
      <c r="G176" s="2">
        <f t="shared" si="22"/>
        <v>-11.983554417054886</v>
      </c>
      <c r="H176" s="2" t="str">
        <f>IF(G176&lt;=Berechnung!$E$6/-2," ",G176)</f>
        <v xml:space="preserve"> </v>
      </c>
      <c r="I176" s="9">
        <f>IF(G176&lt;=Berechnung!$E$6/-2,H$183,G176)</f>
        <v>-10.495436485672752</v>
      </c>
      <c r="J176" s="2">
        <f t="shared" si="18"/>
        <v>-0.62803147491533173</v>
      </c>
      <c r="K176" s="2">
        <f t="shared" si="23"/>
        <v>-0.62803147491533173</v>
      </c>
      <c r="L176" s="2" t="str">
        <f>IF(G176&lt;=Berechnung!$E$6/-2," ",K176)</f>
        <v xml:space="preserve"> </v>
      </c>
      <c r="M176" s="9">
        <f>IF(G176&lt;=Berechnung!$E$6/-2,L$183,K176)</f>
        <v>-5.8177154429560423</v>
      </c>
    </row>
    <row r="177" spans="1:13" x14ac:dyDescent="0.2">
      <c r="A177">
        <f t="shared" si="19"/>
        <v>267.5</v>
      </c>
      <c r="B177">
        <f t="shared" si="21"/>
        <v>-0.9990482215818578</v>
      </c>
      <c r="C177">
        <f>B177*(Berechnung!B$5/2)</f>
        <v>-11.988578658982293</v>
      </c>
      <c r="D177">
        <f t="shared" si="20"/>
        <v>-4.3619387365336132E-2</v>
      </c>
      <c r="E177">
        <f>D177*(Berechnung!B$5/2)</f>
        <v>-0.52343264838403358</v>
      </c>
      <c r="F177" s="2">
        <f>IF(C177&gt;=(Berechnung!D$6/2),C177,IF(C177&lt;=(Berechnung!D$6/-2),C177," "))</f>
        <v>-11.988578658982293</v>
      </c>
      <c r="G177" s="2">
        <f t="shared" si="22"/>
        <v>-11.988578658982293</v>
      </c>
      <c r="H177" s="2" t="str">
        <f>IF(G177&lt;=Berechnung!$E$6/-2," ",G177)</f>
        <v xml:space="preserve"> </v>
      </c>
      <c r="I177" s="9">
        <f>IF(G177&lt;=Berechnung!$E$6/-2,H$183,G177)</f>
        <v>-10.495436485672752</v>
      </c>
      <c r="J177" s="2">
        <f t="shared" si="18"/>
        <v>-0.52343264838403358</v>
      </c>
      <c r="K177" s="2">
        <f t="shared" si="23"/>
        <v>-0.52343264838403358</v>
      </c>
      <c r="L177" s="2" t="str">
        <f>IF(G177&lt;=Berechnung!$E$6/-2," ",K177)</f>
        <v xml:space="preserve"> </v>
      </c>
      <c r="M177" s="9">
        <f>IF(G177&lt;=Berechnung!$E$6/-2,L$183,K177)</f>
        <v>-5.8177154429560423</v>
      </c>
    </row>
    <row r="178" spans="1:13" x14ac:dyDescent="0.2">
      <c r="A178">
        <f t="shared" si="19"/>
        <v>268</v>
      </c>
      <c r="B178">
        <f t="shared" si="21"/>
        <v>-0.99939082701909565</v>
      </c>
      <c r="C178">
        <f>B178*(Berechnung!B$5/2)</f>
        <v>-11.992689924229147</v>
      </c>
      <c r="D178">
        <f t="shared" si="20"/>
        <v>-3.4899496702501649E-2</v>
      </c>
      <c r="E178">
        <f>D178*(Berechnung!B$5/2)</f>
        <v>-0.41879396043001982</v>
      </c>
      <c r="F178" s="2">
        <f>IF(C178&gt;=(Berechnung!D$6/2),C178,IF(C178&lt;=(Berechnung!D$6/-2),C178," "))</f>
        <v>-11.992689924229147</v>
      </c>
      <c r="G178" s="2">
        <f t="shared" si="22"/>
        <v>-11.992689924229147</v>
      </c>
      <c r="H178" s="2" t="str">
        <f>IF(G178&lt;=Berechnung!$E$6/-2," ",G178)</f>
        <v xml:space="preserve"> </v>
      </c>
      <c r="I178" s="9">
        <f>IF(G178&lt;=Berechnung!$E$6/-2,H$183,G178)</f>
        <v>-10.495436485672752</v>
      </c>
      <c r="J178" s="2">
        <f t="shared" si="18"/>
        <v>-0.41879396043001982</v>
      </c>
      <c r="K178" s="2">
        <f t="shared" si="23"/>
        <v>-0.41879396043001982</v>
      </c>
      <c r="L178" s="2" t="str">
        <f>IF(G178&lt;=Berechnung!$E$6/-2," ",K178)</f>
        <v xml:space="preserve"> </v>
      </c>
      <c r="M178" s="9">
        <f>IF(G178&lt;=Berechnung!$E$6/-2,L$183,K178)</f>
        <v>-5.8177154429560423</v>
      </c>
    </row>
    <row r="179" spans="1:13" x14ac:dyDescent="0.2">
      <c r="A179">
        <f t="shared" si="19"/>
        <v>268.5</v>
      </c>
      <c r="B179">
        <f t="shared" si="21"/>
        <v>-0.99965732497555726</v>
      </c>
      <c r="C179">
        <f>B179*(Berechnung!B$5/2)</f>
        <v>-11.995887899706688</v>
      </c>
      <c r="D179">
        <f t="shared" si="20"/>
        <v>-2.6176948307873482E-2</v>
      </c>
      <c r="E179">
        <f>D179*(Berechnung!B$5/2)</f>
        <v>-0.31412337969448179</v>
      </c>
      <c r="F179" s="2">
        <f>IF(C179&gt;=(Berechnung!D$6/2),C179,IF(C179&lt;=(Berechnung!D$6/-2),C179," "))</f>
        <v>-11.995887899706688</v>
      </c>
      <c r="G179" s="2">
        <f t="shared" si="22"/>
        <v>-11.995887899706688</v>
      </c>
      <c r="H179" s="2" t="str">
        <f>IF(G179&lt;=Berechnung!$E$6/-2," ",G179)</f>
        <v xml:space="preserve"> </v>
      </c>
      <c r="I179" s="9">
        <f>IF(G179&lt;=Berechnung!$E$6/-2,H$183,G179)</f>
        <v>-10.495436485672752</v>
      </c>
      <c r="J179" s="2">
        <f t="shared" si="18"/>
        <v>-0.31412337969448179</v>
      </c>
      <c r="K179" s="2">
        <f t="shared" si="23"/>
        <v>-0.31412337969448179</v>
      </c>
      <c r="L179" s="2" t="str">
        <f>IF(G179&lt;=Berechnung!$E$6/-2," ",K179)</f>
        <v xml:space="preserve"> </v>
      </c>
      <c r="M179" s="9">
        <f>IF(G179&lt;=Berechnung!$E$6/-2,L$183,K179)</f>
        <v>-5.8177154429560423</v>
      </c>
    </row>
    <row r="180" spans="1:13" x14ac:dyDescent="0.2">
      <c r="A180">
        <f t="shared" si="19"/>
        <v>269</v>
      </c>
      <c r="B180">
        <f t="shared" si="21"/>
        <v>-0.99984769515639127</v>
      </c>
      <c r="C180">
        <f>B180*(Berechnung!B$5/2)</f>
        <v>-11.998172341876696</v>
      </c>
      <c r="D180">
        <f t="shared" si="20"/>
        <v>-1.7452406437283498E-2</v>
      </c>
      <c r="E180">
        <f>D180*(Berechnung!B$5/2)</f>
        <v>-0.20942887724740197</v>
      </c>
      <c r="F180" s="2">
        <f>IF(C180&gt;=(Berechnung!D$6/2),C180,IF(C180&lt;=(Berechnung!D$6/-2),C180," "))</f>
        <v>-11.998172341876696</v>
      </c>
      <c r="G180" s="2">
        <f t="shared" si="22"/>
        <v>-11.998172341876696</v>
      </c>
      <c r="H180" s="2" t="str">
        <f>IF(G180&lt;=Berechnung!$E$6/-2," ",G180)</f>
        <v xml:space="preserve"> </v>
      </c>
      <c r="I180" s="9">
        <f>IF(G180&lt;=Berechnung!$E$6/-2,H$183,G180)</f>
        <v>-10.495436485672752</v>
      </c>
      <c r="J180" s="2">
        <f t="shared" si="18"/>
        <v>-0.20942887724740197</v>
      </c>
      <c r="K180" s="2">
        <f t="shared" si="23"/>
        <v>-0.20942887724740197</v>
      </c>
      <c r="L180" s="2" t="str">
        <f>IF(G180&lt;=Berechnung!$E$6/-2," ",K180)</f>
        <v xml:space="preserve"> </v>
      </c>
      <c r="M180" s="9">
        <f>IF(G180&lt;=Berechnung!$E$6/-2,L$183,K180)</f>
        <v>-5.8177154429560423</v>
      </c>
    </row>
    <row r="181" spans="1:13" x14ac:dyDescent="0.2">
      <c r="A181">
        <f t="shared" si="19"/>
        <v>269.5</v>
      </c>
      <c r="B181">
        <f t="shared" si="21"/>
        <v>-0.99996192306417131</v>
      </c>
      <c r="C181">
        <f>B181*(Berechnung!B$5/2)</f>
        <v>-11.999543076770056</v>
      </c>
      <c r="D181">
        <f t="shared" si="20"/>
        <v>-8.7265354983735756E-3</v>
      </c>
      <c r="E181">
        <f>D181*(Berechnung!B$5/2)</f>
        <v>-0.10471842598048291</v>
      </c>
      <c r="F181" s="2">
        <f>IF(C181&gt;=(Berechnung!D$6/2),C181,IF(C181&lt;=(Berechnung!D$6/-2),C181," "))</f>
        <v>-11.999543076770056</v>
      </c>
      <c r="G181" s="2">
        <f t="shared" si="22"/>
        <v>-11.999543076770056</v>
      </c>
      <c r="H181" s="2" t="str">
        <f>IF(G181&lt;=Berechnung!$E$6/-2," ",G181)</f>
        <v xml:space="preserve"> </v>
      </c>
      <c r="I181" s="9">
        <f>IF(G181&lt;=Berechnung!$E$6/-2,H$183,G181)</f>
        <v>-10.495436485672752</v>
      </c>
      <c r="J181" s="2">
        <f t="shared" si="18"/>
        <v>-0.10471842598048291</v>
      </c>
      <c r="K181" s="2">
        <f t="shared" si="23"/>
        <v>-0.10471842598048291</v>
      </c>
      <c r="L181" s="2" t="str">
        <f>IF(G181&lt;=Berechnung!$E$6/-2," ",K181)</f>
        <v xml:space="preserve"> </v>
      </c>
      <c r="M181" s="9">
        <f>IF(G181&lt;=Berechnung!$E$6/-2,L$183,K181)</f>
        <v>-5.8177154429560423</v>
      </c>
    </row>
    <row r="182" spans="1:13" x14ac:dyDescent="0.2">
      <c r="A182">
        <f t="shared" si="19"/>
        <v>270</v>
      </c>
      <c r="B182">
        <f t="shared" si="21"/>
        <v>-1</v>
      </c>
      <c r="C182">
        <f>B182*(Berechnung!B$5/2)</f>
        <v>-12</v>
      </c>
      <c r="D182">
        <f t="shared" si="20"/>
        <v>-1.83772268236293E-16</v>
      </c>
      <c r="E182">
        <f>D182*(Berechnung!B$5/2)</f>
        <v>-2.205267218835516E-15</v>
      </c>
      <c r="F182" s="2">
        <f>IF(C182&gt;=(Berechnung!D$6/2),C182,IF(C182&lt;=(Berechnung!D$6/-2),C182," "))</f>
        <v>-12</v>
      </c>
      <c r="G182" s="2">
        <f t="shared" si="22"/>
        <v>-12</v>
      </c>
      <c r="H182" s="2" t="str">
        <f>IF(G182&lt;=Berechnung!$E$6/-2," ",G182)</f>
        <v xml:space="preserve"> </v>
      </c>
      <c r="I182" s="9">
        <f>IF(G182&lt;=Berechnung!$E$6/-2,H$183,G182)</f>
        <v>-10.495436485672752</v>
      </c>
      <c r="J182" s="2">
        <f t="shared" si="18"/>
        <v>-2.205267218835516E-15</v>
      </c>
      <c r="K182" s="2">
        <f t="shared" si="23"/>
        <v>-2.205267218835516E-15</v>
      </c>
      <c r="L182" s="2" t="str">
        <f>IF(G182&lt;=Berechnung!$E$6/-2," ",K182)</f>
        <v xml:space="preserve"> </v>
      </c>
      <c r="M182" s="9">
        <f>IF(G182&lt;=Berechnung!$E$6/-2,L$183,K182)</f>
        <v>-5.8177154429560423</v>
      </c>
    </row>
    <row r="183" spans="1:13" x14ac:dyDescent="0.2">
      <c r="F183" s="2">
        <f>MAX(F2:F182)</f>
        <v>-7.0534230275096768</v>
      </c>
      <c r="H183" s="2">
        <f>MIN(H2:H182)</f>
        <v>-10.495436485672752</v>
      </c>
      <c r="I183" s="9">
        <f>MAX(I2:I182)</f>
        <v>-7.0534230275096768</v>
      </c>
      <c r="J183" s="2">
        <f>MIN(J2:J182)</f>
        <v>-9.7082039324993712</v>
      </c>
      <c r="L183">
        <f>MAX(L2:L182)</f>
        <v>-5.8177154429560423</v>
      </c>
      <c r="M183" s="8">
        <f>MIN(M2:M182)</f>
        <v>-9.7082039324993712</v>
      </c>
    </row>
    <row r="186" spans="1:13" x14ac:dyDescent="0.2">
      <c r="A186" t="s">
        <v>17</v>
      </c>
    </row>
    <row r="187" spans="1:13" x14ac:dyDescent="0.2">
      <c r="A187" t="s">
        <v>16</v>
      </c>
      <c r="B187">
        <v>0</v>
      </c>
      <c r="C187">
        <f>F183</f>
        <v>-7.0534230275096768</v>
      </c>
    </row>
    <row r="188" spans="1:13" x14ac:dyDescent="0.2">
      <c r="A188" t="s">
        <v>18</v>
      </c>
      <c r="B188">
        <f>M183</f>
        <v>-9.7082039324993712</v>
      </c>
      <c r="C188">
        <f>M183</f>
        <v>-9.7082039324993712</v>
      </c>
    </row>
    <row r="190" spans="1:13" x14ac:dyDescent="0.2">
      <c r="A190" t="s">
        <v>19</v>
      </c>
    </row>
    <row r="191" spans="1:13" x14ac:dyDescent="0.2">
      <c r="A191" t="s">
        <v>16</v>
      </c>
      <c r="B191">
        <v>0</v>
      </c>
      <c r="C191">
        <f>H183</f>
        <v>-10.495436485672752</v>
      </c>
    </row>
    <row r="192" spans="1:13" x14ac:dyDescent="0.2">
      <c r="A192" t="s">
        <v>18</v>
      </c>
      <c r="B192">
        <f>L183</f>
        <v>-5.8177154429560423</v>
      </c>
      <c r="C192">
        <f>L183</f>
        <v>-5.8177154429560423</v>
      </c>
    </row>
    <row r="194" spans="1:3" x14ac:dyDescent="0.2">
      <c r="A194" s="10" t="s">
        <v>49</v>
      </c>
    </row>
    <row r="195" spans="1:3" x14ac:dyDescent="0.2">
      <c r="A195" t="s">
        <v>16</v>
      </c>
      <c r="B195">
        <f>F183</f>
        <v>-7.0534230275096768</v>
      </c>
      <c r="C195">
        <f>F183</f>
        <v>-7.0534230275096768</v>
      </c>
    </row>
    <row r="196" spans="1:3" x14ac:dyDescent="0.2">
      <c r="A196" t="s">
        <v>18</v>
      </c>
      <c r="B196">
        <f>M183</f>
        <v>-9.7082039324993712</v>
      </c>
      <c r="C196">
        <v>-35</v>
      </c>
    </row>
    <row r="198" spans="1:3" x14ac:dyDescent="0.2">
      <c r="A198" s="10" t="s">
        <v>50</v>
      </c>
    </row>
    <row r="199" spans="1:3" x14ac:dyDescent="0.2">
      <c r="A199" t="s">
        <v>16</v>
      </c>
      <c r="B199">
        <f>H183</f>
        <v>-10.495436485672752</v>
      </c>
      <c r="C199">
        <f>H183</f>
        <v>-10.495436485672752</v>
      </c>
    </row>
    <row r="200" spans="1:3" x14ac:dyDescent="0.2">
      <c r="A200" t="s">
        <v>18</v>
      </c>
      <c r="B200">
        <f>B192</f>
        <v>-5.8177154429560423</v>
      </c>
      <c r="C200">
        <f>C196-7.5</f>
        <v>-42.5</v>
      </c>
    </row>
  </sheetData>
  <mergeCells count="4">
    <mergeCell ref="F1:G1"/>
    <mergeCell ref="J1:K1"/>
    <mergeCell ref="H1:I1"/>
    <mergeCell ref="L1:M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325C3-38D5-4920-8FCF-5B9924D11703}">
  <sheetPr codeName="Tabelle3"/>
  <dimension ref="A1:K73"/>
  <sheetViews>
    <sheetView zoomScale="80" workbookViewId="0">
      <selection activeCell="B28" sqref="B28"/>
    </sheetView>
  </sheetViews>
  <sheetFormatPr baseColWidth="10" defaultColWidth="10.85546875" defaultRowHeight="12.75" x14ac:dyDescent="0.2"/>
  <cols>
    <col min="9" max="9" width="12.42578125" bestFit="1" customWidth="1"/>
  </cols>
  <sheetData>
    <row r="1" spans="1:11" x14ac:dyDescent="0.2">
      <c r="A1" t="s">
        <v>38</v>
      </c>
      <c r="H1">
        <v>0</v>
      </c>
      <c r="I1">
        <f>TAN((H1)*PI()/180)</f>
        <v>0</v>
      </c>
      <c r="J1" s="18"/>
      <c r="K1">
        <f>(90-(Berechnung!C5/2))</f>
        <v>60</v>
      </c>
    </row>
    <row r="2" spans="1:11" x14ac:dyDescent="0.2">
      <c r="A2" t="s">
        <v>20</v>
      </c>
      <c r="B2">
        <v>0</v>
      </c>
      <c r="C2">
        <f>Berechnung!D6/2</f>
        <v>7</v>
      </c>
      <c r="H2">
        <f>H1+5</f>
        <v>5</v>
      </c>
      <c r="I2">
        <f t="shared" ref="I2:I65" si="0">TAN((H2)*PI()/180)</f>
        <v>8.7488663525924007E-2</v>
      </c>
    </row>
    <row r="3" spans="1:11" x14ac:dyDescent="0.2">
      <c r="A3" t="s">
        <v>21</v>
      </c>
      <c r="B3">
        <f>'Gegenlage Kugel'!B188</f>
        <v>-9.7082039324993712</v>
      </c>
      <c r="C3">
        <f>B3</f>
        <v>-9.7082039324993712</v>
      </c>
      <c r="H3">
        <f t="shared" ref="H3:H37" si="1">H2+5</f>
        <v>10</v>
      </c>
      <c r="I3">
        <f t="shared" si="0"/>
        <v>0.17632698070846498</v>
      </c>
    </row>
    <row r="4" spans="1:11" x14ac:dyDescent="0.2">
      <c r="H4">
        <f t="shared" si="1"/>
        <v>15</v>
      </c>
      <c r="I4">
        <f t="shared" si="0"/>
        <v>0.2679491924311227</v>
      </c>
    </row>
    <row r="5" spans="1:11" x14ac:dyDescent="0.2">
      <c r="A5" t="s">
        <v>39</v>
      </c>
      <c r="H5">
        <f t="shared" si="1"/>
        <v>20</v>
      </c>
      <c r="I5">
        <f t="shared" si="0"/>
        <v>0.36397023426620234</v>
      </c>
    </row>
    <row r="6" spans="1:11" x14ac:dyDescent="0.2">
      <c r="A6" t="s">
        <v>20</v>
      </c>
      <c r="B6">
        <v>0</v>
      </c>
      <c r="C6">
        <f>Berechnung!D6/2</f>
        <v>7</v>
      </c>
      <c r="H6">
        <f t="shared" si="1"/>
        <v>25</v>
      </c>
      <c r="I6">
        <f t="shared" si="0"/>
        <v>0.46630765815499858</v>
      </c>
    </row>
    <row r="7" spans="1:11" x14ac:dyDescent="0.2">
      <c r="A7" t="s">
        <v>21</v>
      </c>
      <c r="B7" s="19">
        <f>B3-((Berechnung!D6/2)/(TAN((Berechnung!C5/2)*PI()/180)))</f>
        <v>-21.832559585481512</v>
      </c>
      <c r="C7">
        <f>B3</f>
        <v>-9.7082039324993712</v>
      </c>
      <c r="H7">
        <f t="shared" si="1"/>
        <v>30</v>
      </c>
      <c r="I7">
        <f t="shared" si="0"/>
        <v>0.57735026918962573</v>
      </c>
    </row>
    <row r="8" spans="1:11" x14ac:dyDescent="0.2">
      <c r="H8">
        <f t="shared" si="1"/>
        <v>35</v>
      </c>
      <c r="I8">
        <f t="shared" si="0"/>
        <v>0.70020753820970971</v>
      </c>
    </row>
    <row r="9" spans="1:11" x14ac:dyDescent="0.2">
      <c r="A9" t="s">
        <v>40</v>
      </c>
      <c r="B9" s="19"/>
      <c r="H9">
        <f t="shared" si="1"/>
        <v>40</v>
      </c>
      <c r="I9">
        <f t="shared" si="0"/>
        <v>0.83909963117727993</v>
      </c>
    </row>
    <row r="10" spans="1:11" x14ac:dyDescent="0.2">
      <c r="A10" t="s">
        <v>20</v>
      </c>
      <c r="B10" s="20">
        <f>Berechnung!D6/2</f>
        <v>7</v>
      </c>
      <c r="C10">
        <f>Berechnung!E6/2</f>
        <v>10.5</v>
      </c>
      <c r="H10">
        <f t="shared" si="1"/>
        <v>45</v>
      </c>
      <c r="I10">
        <f t="shared" si="0"/>
        <v>0.99999999999999989</v>
      </c>
    </row>
    <row r="11" spans="1:11" x14ac:dyDescent="0.2">
      <c r="A11" t="s">
        <v>21</v>
      </c>
      <c r="B11" s="19">
        <f>C7</f>
        <v>-9.7082039324993712</v>
      </c>
      <c r="C11">
        <f>B7+((Berechnung!E6/2)/(TAN((Berechnung!C5/2)*PI()/180)))</f>
        <v>-3.6460261060082999</v>
      </c>
      <c r="H11">
        <f t="shared" si="1"/>
        <v>50</v>
      </c>
      <c r="I11">
        <f t="shared" si="0"/>
        <v>1.19175359259421</v>
      </c>
    </row>
    <row r="12" spans="1:11" x14ac:dyDescent="0.2">
      <c r="H12">
        <f t="shared" si="1"/>
        <v>55</v>
      </c>
      <c r="I12">
        <f t="shared" si="0"/>
        <v>1.4281480067421144</v>
      </c>
    </row>
    <row r="13" spans="1:11" x14ac:dyDescent="0.2">
      <c r="A13" t="s">
        <v>37</v>
      </c>
      <c r="H13">
        <f t="shared" si="1"/>
        <v>60</v>
      </c>
      <c r="I13">
        <f t="shared" si="0"/>
        <v>1.7320508075688767</v>
      </c>
    </row>
    <row r="14" spans="1:11" x14ac:dyDescent="0.2">
      <c r="A14" t="s">
        <v>20</v>
      </c>
      <c r="B14">
        <v>0</v>
      </c>
      <c r="C14">
        <f>Berechnung!E6/2</f>
        <v>10.5</v>
      </c>
      <c r="H14">
        <f t="shared" si="1"/>
        <v>65</v>
      </c>
      <c r="I14">
        <f t="shared" si="0"/>
        <v>2.1445069205095586</v>
      </c>
    </row>
    <row r="15" spans="1:11" x14ac:dyDescent="0.2">
      <c r="A15" t="s">
        <v>21</v>
      </c>
      <c r="B15">
        <f>C11</f>
        <v>-3.6460261060082999</v>
      </c>
      <c r="C15">
        <f>B15</f>
        <v>-3.6460261060082999</v>
      </c>
      <c r="H15">
        <f t="shared" si="1"/>
        <v>70</v>
      </c>
      <c r="I15">
        <f t="shared" si="0"/>
        <v>2.7474774194546216</v>
      </c>
    </row>
    <row r="16" spans="1:11" x14ac:dyDescent="0.2">
      <c r="H16">
        <f t="shared" si="1"/>
        <v>75</v>
      </c>
      <c r="I16">
        <f t="shared" si="0"/>
        <v>3.7320508075688776</v>
      </c>
    </row>
    <row r="17" spans="1:9" x14ac:dyDescent="0.2">
      <c r="A17" t="s">
        <v>41</v>
      </c>
      <c r="H17">
        <f t="shared" si="1"/>
        <v>80</v>
      </c>
      <c r="I17">
        <f t="shared" si="0"/>
        <v>5.6712818196177066</v>
      </c>
    </row>
    <row r="18" spans="1:9" x14ac:dyDescent="0.2">
      <c r="A18" t="s">
        <v>20</v>
      </c>
      <c r="B18">
        <f>Berechnung!E6/2</f>
        <v>10.5</v>
      </c>
      <c r="C18">
        <f>TAN((Berechnung!C5/2)*PI()/180)*(B7*(-1))</f>
        <v>12.605034153776295</v>
      </c>
      <c r="H18">
        <f t="shared" si="1"/>
        <v>85</v>
      </c>
      <c r="I18">
        <f t="shared" si="0"/>
        <v>11.430052302761348</v>
      </c>
    </row>
    <row r="19" spans="1:9" x14ac:dyDescent="0.2">
      <c r="A19" t="s">
        <v>21</v>
      </c>
      <c r="B19">
        <f>C11</f>
        <v>-3.6460261060082999</v>
      </c>
      <c r="C19">
        <v>0</v>
      </c>
      <c r="H19">
        <f t="shared" si="1"/>
        <v>90</v>
      </c>
      <c r="I19">
        <f t="shared" si="0"/>
        <v>1.6324552277619072E+16</v>
      </c>
    </row>
    <row r="20" spans="1:9" x14ac:dyDescent="0.2">
      <c r="H20">
        <f t="shared" si="1"/>
        <v>95</v>
      </c>
      <c r="I20">
        <f t="shared" si="0"/>
        <v>-11.430052302761336</v>
      </c>
    </row>
    <row r="21" spans="1:9" x14ac:dyDescent="0.2">
      <c r="A21" s="10" t="s">
        <v>51</v>
      </c>
      <c r="H21">
        <f t="shared" si="1"/>
        <v>100</v>
      </c>
      <c r="I21">
        <f t="shared" si="0"/>
        <v>-5.6712818196177111</v>
      </c>
    </row>
    <row r="22" spans="1:9" x14ac:dyDescent="0.2">
      <c r="A22" t="s">
        <v>20</v>
      </c>
      <c r="B22">
        <f>Berechnung!D6/2</f>
        <v>7</v>
      </c>
      <c r="C22">
        <f>B22</f>
        <v>7</v>
      </c>
      <c r="H22">
        <f t="shared" si="1"/>
        <v>105</v>
      </c>
      <c r="I22">
        <f t="shared" si="0"/>
        <v>-3.7320508075688763</v>
      </c>
    </row>
    <row r="23" spans="1:9" x14ac:dyDescent="0.2">
      <c r="A23" t="s">
        <v>21</v>
      </c>
      <c r="B23">
        <f>'Gegenlage Kugel'!C196</f>
        <v>-35</v>
      </c>
      <c r="C23">
        <f>B3</f>
        <v>-9.7082039324993712</v>
      </c>
      <c r="H23">
        <f t="shared" si="1"/>
        <v>110</v>
      </c>
      <c r="I23">
        <f t="shared" si="0"/>
        <v>-2.7474774194546225</v>
      </c>
    </row>
    <row r="24" spans="1:9" x14ac:dyDescent="0.2">
      <c r="H24">
        <f t="shared" si="1"/>
        <v>115</v>
      </c>
      <c r="I24">
        <f t="shared" si="0"/>
        <v>-2.1445069205095595</v>
      </c>
    </row>
    <row r="25" spans="1:9" x14ac:dyDescent="0.2">
      <c r="A25" s="10" t="s">
        <v>52</v>
      </c>
      <c r="H25">
        <f t="shared" si="1"/>
        <v>120</v>
      </c>
      <c r="I25">
        <f t="shared" si="0"/>
        <v>-1.7320508075688783</v>
      </c>
    </row>
    <row r="26" spans="1:9" x14ac:dyDescent="0.2">
      <c r="A26" t="s">
        <v>20</v>
      </c>
      <c r="B26">
        <f>Berechnung!E6/2</f>
        <v>10.5</v>
      </c>
      <c r="C26">
        <f>B26</f>
        <v>10.5</v>
      </c>
      <c r="H26">
        <f t="shared" si="1"/>
        <v>125</v>
      </c>
      <c r="I26">
        <f t="shared" si="0"/>
        <v>-1.4281480067421155</v>
      </c>
    </row>
    <row r="27" spans="1:9" x14ac:dyDescent="0.2">
      <c r="A27" t="s">
        <v>21</v>
      </c>
      <c r="B27">
        <f>'Gegenlage Kugel'!C200</f>
        <v>-42.5</v>
      </c>
      <c r="C27">
        <f>B15</f>
        <v>-3.6460261060082999</v>
      </c>
      <c r="H27">
        <f t="shared" si="1"/>
        <v>130</v>
      </c>
      <c r="I27">
        <f t="shared" si="0"/>
        <v>-1.19175359259421</v>
      </c>
    </row>
    <row r="28" spans="1:9" x14ac:dyDescent="0.2">
      <c r="H28">
        <f t="shared" si="1"/>
        <v>135</v>
      </c>
      <c r="I28">
        <f t="shared" si="0"/>
        <v>-1.0000000000000002</v>
      </c>
    </row>
    <row r="29" spans="1:9" x14ac:dyDescent="0.2">
      <c r="H29">
        <f t="shared" si="1"/>
        <v>140</v>
      </c>
      <c r="I29">
        <f t="shared" si="0"/>
        <v>-0.83909963117728037</v>
      </c>
    </row>
    <row r="30" spans="1:9" x14ac:dyDescent="0.2">
      <c r="H30">
        <f t="shared" si="1"/>
        <v>145</v>
      </c>
      <c r="I30">
        <f t="shared" si="0"/>
        <v>-0.70020753820971027</v>
      </c>
    </row>
    <row r="31" spans="1:9" x14ac:dyDescent="0.2">
      <c r="H31">
        <f t="shared" si="1"/>
        <v>150</v>
      </c>
      <c r="I31">
        <f t="shared" si="0"/>
        <v>-0.57735026918962573</v>
      </c>
    </row>
    <row r="32" spans="1:9" x14ac:dyDescent="0.2">
      <c r="H32">
        <f t="shared" si="1"/>
        <v>155</v>
      </c>
      <c r="I32">
        <f t="shared" si="0"/>
        <v>-0.46630765815499864</v>
      </c>
    </row>
    <row r="33" spans="8:9" x14ac:dyDescent="0.2">
      <c r="H33">
        <f t="shared" si="1"/>
        <v>160</v>
      </c>
      <c r="I33">
        <f t="shared" si="0"/>
        <v>-0.36397023426620256</v>
      </c>
    </row>
    <row r="34" spans="8:9" x14ac:dyDescent="0.2">
      <c r="H34">
        <f t="shared" si="1"/>
        <v>165</v>
      </c>
      <c r="I34">
        <f t="shared" si="0"/>
        <v>-0.26794919243112297</v>
      </c>
    </row>
    <row r="35" spans="8:9" x14ac:dyDescent="0.2">
      <c r="H35">
        <f t="shared" si="1"/>
        <v>170</v>
      </c>
      <c r="I35">
        <f t="shared" si="0"/>
        <v>-0.17632698070846489</v>
      </c>
    </row>
    <row r="36" spans="8:9" x14ac:dyDescent="0.2">
      <c r="H36">
        <f t="shared" si="1"/>
        <v>175</v>
      </c>
      <c r="I36">
        <f t="shared" si="0"/>
        <v>-8.7488663525924479E-2</v>
      </c>
    </row>
    <row r="37" spans="8:9" x14ac:dyDescent="0.2">
      <c r="H37">
        <f t="shared" si="1"/>
        <v>180</v>
      </c>
      <c r="I37">
        <f t="shared" si="0"/>
        <v>-1.22514845490862E-16</v>
      </c>
    </row>
    <row r="38" spans="8:9" x14ac:dyDescent="0.2">
      <c r="H38">
        <f t="shared" ref="H38:H54" si="2">H37+5</f>
        <v>185</v>
      </c>
      <c r="I38">
        <f t="shared" si="0"/>
        <v>8.7488663525923785E-2</v>
      </c>
    </row>
    <row r="39" spans="8:9" x14ac:dyDescent="0.2">
      <c r="H39">
        <f t="shared" si="2"/>
        <v>190</v>
      </c>
      <c r="I39">
        <f t="shared" si="0"/>
        <v>0.17632698070846509</v>
      </c>
    </row>
    <row r="40" spans="8:9" x14ac:dyDescent="0.2">
      <c r="H40">
        <f t="shared" si="2"/>
        <v>195</v>
      </c>
      <c r="I40">
        <f t="shared" si="0"/>
        <v>0.26794919243112225</v>
      </c>
    </row>
    <row r="41" spans="8:9" x14ac:dyDescent="0.2">
      <c r="H41">
        <f t="shared" si="2"/>
        <v>200</v>
      </c>
      <c r="I41">
        <f t="shared" si="0"/>
        <v>0.36397023426620229</v>
      </c>
    </row>
    <row r="42" spans="8:9" x14ac:dyDescent="0.2">
      <c r="H42">
        <f t="shared" si="2"/>
        <v>205</v>
      </c>
      <c r="I42">
        <f t="shared" si="0"/>
        <v>0.46630765815499836</v>
      </c>
    </row>
    <row r="43" spans="8:9" x14ac:dyDescent="0.2">
      <c r="H43">
        <f t="shared" si="2"/>
        <v>210</v>
      </c>
      <c r="I43">
        <f t="shared" si="0"/>
        <v>0.57735026918962595</v>
      </c>
    </row>
    <row r="44" spans="8:9" x14ac:dyDescent="0.2">
      <c r="H44">
        <f t="shared" si="2"/>
        <v>215</v>
      </c>
      <c r="I44">
        <f t="shared" si="0"/>
        <v>0.70020753820970916</v>
      </c>
    </row>
    <row r="45" spans="8:9" x14ac:dyDescent="0.2">
      <c r="H45">
        <f t="shared" si="2"/>
        <v>220</v>
      </c>
      <c r="I45">
        <f t="shared" si="0"/>
        <v>0.83909963117727993</v>
      </c>
    </row>
    <row r="46" spans="8:9" x14ac:dyDescent="0.2">
      <c r="H46">
        <f t="shared" si="2"/>
        <v>225</v>
      </c>
      <c r="I46">
        <f t="shared" si="0"/>
        <v>0.99999999999999967</v>
      </c>
    </row>
    <row r="47" spans="8:9" x14ac:dyDescent="0.2">
      <c r="H47">
        <f t="shared" si="2"/>
        <v>230</v>
      </c>
      <c r="I47">
        <f t="shared" si="0"/>
        <v>1.1917535925942093</v>
      </c>
    </row>
    <row r="48" spans="8:9" x14ac:dyDescent="0.2">
      <c r="H48">
        <f t="shared" si="2"/>
        <v>235</v>
      </c>
      <c r="I48">
        <f t="shared" si="0"/>
        <v>1.4281480067421135</v>
      </c>
    </row>
    <row r="49" spans="8:9" x14ac:dyDescent="0.2">
      <c r="H49">
        <f t="shared" si="2"/>
        <v>240</v>
      </c>
      <c r="I49">
        <f t="shared" si="0"/>
        <v>1.7320508075688754</v>
      </c>
    </row>
    <row r="50" spans="8:9" x14ac:dyDescent="0.2">
      <c r="H50">
        <f t="shared" si="2"/>
        <v>245</v>
      </c>
      <c r="I50">
        <f t="shared" si="0"/>
        <v>2.1445069205095555</v>
      </c>
    </row>
    <row r="51" spans="8:9" x14ac:dyDescent="0.2">
      <c r="H51">
        <f t="shared" si="2"/>
        <v>250</v>
      </c>
      <c r="I51">
        <f t="shared" si="0"/>
        <v>2.7474774194546168</v>
      </c>
    </row>
    <row r="52" spans="8:9" x14ac:dyDescent="0.2">
      <c r="H52">
        <f t="shared" si="2"/>
        <v>255</v>
      </c>
      <c r="I52">
        <f t="shared" si="0"/>
        <v>3.732050807568879</v>
      </c>
    </row>
    <row r="53" spans="8:9" x14ac:dyDescent="0.2">
      <c r="H53">
        <f t="shared" si="2"/>
        <v>260</v>
      </c>
      <c r="I53">
        <f t="shared" si="0"/>
        <v>5.6712818196177102</v>
      </c>
    </row>
    <row r="54" spans="8:9" x14ac:dyDescent="0.2">
      <c r="H54">
        <f t="shared" si="2"/>
        <v>265</v>
      </c>
      <c r="I54">
        <f t="shared" si="0"/>
        <v>11.430052302761332</v>
      </c>
    </row>
    <row r="55" spans="8:9" x14ac:dyDescent="0.2">
      <c r="H55">
        <f t="shared" ref="H55:H73" si="3">H54+5</f>
        <v>270</v>
      </c>
      <c r="I55">
        <f t="shared" si="0"/>
        <v>5441517425873024</v>
      </c>
    </row>
    <row r="56" spans="8:9" x14ac:dyDescent="0.2">
      <c r="H56">
        <f t="shared" si="3"/>
        <v>275</v>
      </c>
      <c r="I56">
        <f t="shared" si="0"/>
        <v>-11.43005230276138</v>
      </c>
    </row>
    <row r="57" spans="8:9" x14ac:dyDescent="0.2">
      <c r="H57">
        <f t="shared" si="3"/>
        <v>280</v>
      </c>
      <c r="I57">
        <f t="shared" si="0"/>
        <v>-5.6712818196177226</v>
      </c>
    </row>
    <row r="58" spans="8:9" x14ac:dyDescent="0.2">
      <c r="H58">
        <f t="shared" si="3"/>
        <v>285</v>
      </c>
      <c r="I58">
        <f t="shared" si="0"/>
        <v>-3.7320508075688714</v>
      </c>
    </row>
    <row r="59" spans="8:9" x14ac:dyDescent="0.2">
      <c r="H59">
        <f t="shared" si="3"/>
        <v>290</v>
      </c>
      <c r="I59">
        <f t="shared" si="0"/>
        <v>-2.7474774194546274</v>
      </c>
    </row>
    <row r="60" spans="8:9" x14ac:dyDescent="0.2">
      <c r="H60">
        <f t="shared" si="3"/>
        <v>295</v>
      </c>
      <c r="I60">
        <f t="shared" si="0"/>
        <v>-2.1445069205095577</v>
      </c>
    </row>
    <row r="61" spans="8:9" x14ac:dyDescent="0.2">
      <c r="H61">
        <f t="shared" si="3"/>
        <v>300</v>
      </c>
      <c r="I61">
        <f t="shared" si="0"/>
        <v>-1.732050807568877</v>
      </c>
    </row>
    <row r="62" spans="8:9" x14ac:dyDescent="0.2">
      <c r="H62">
        <f t="shared" si="3"/>
        <v>305</v>
      </c>
      <c r="I62">
        <f t="shared" si="0"/>
        <v>-1.4281480067421146</v>
      </c>
    </row>
    <row r="63" spans="8:9" x14ac:dyDescent="0.2">
      <c r="H63">
        <f t="shared" si="3"/>
        <v>310</v>
      </c>
      <c r="I63">
        <f t="shared" si="0"/>
        <v>-1.1917535925942102</v>
      </c>
    </row>
    <row r="64" spans="8:9" x14ac:dyDescent="0.2">
      <c r="H64">
        <f t="shared" si="3"/>
        <v>315</v>
      </c>
      <c r="I64">
        <f t="shared" si="0"/>
        <v>-1.0000000000000004</v>
      </c>
    </row>
    <row r="65" spans="8:9" x14ac:dyDescent="0.2">
      <c r="H65">
        <f t="shared" si="3"/>
        <v>320</v>
      </c>
      <c r="I65">
        <f t="shared" si="0"/>
        <v>-0.83909963117728059</v>
      </c>
    </row>
    <row r="66" spans="8:9" x14ac:dyDescent="0.2">
      <c r="H66">
        <f t="shared" si="3"/>
        <v>325</v>
      </c>
      <c r="I66">
        <f t="shared" ref="I66:I73" si="4">TAN((H66)*PI()/180)</f>
        <v>-0.70020753820971038</v>
      </c>
    </row>
    <row r="67" spans="8:9" x14ac:dyDescent="0.2">
      <c r="H67">
        <f t="shared" si="3"/>
        <v>330</v>
      </c>
      <c r="I67">
        <f t="shared" si="4"/>
        <v>-0.57735026918962651</v>
      </c>
    </row>
    <row r="68" spans="8:9" x14ac:dyDescent="0.2">
      <c r="H68">
        <f t="shared" si="3"/>
        <v>335</v>
      </c>
      <c r="I68">
        <f t="shared" si="4"/>
        <v>-0.46630765815499936</v>
      </c>
    </row>
    <row r="69" spans="8:9" x14ac:dyDescent="0.2">
      <c r="H69">
        <f t="shared" si="3"/>
        <v>340</v>
      </c>
      <c r="I69">
        <f t="shared" si="4"/>
        <v>-0.36397023426620218</v>
      </c>
    </row>
    <row r="70" spans="8:9" x14ac:dyDescent="0.2">
      <c r="H70">
        <f t="shared" si="3"/>
        <v>345</v>
      </c>
      <c r="I70">
        <f t="shared" si="4"/>
        <v>-0.26794919243112264</v>
      </c>
    </row>
    <row r="71" spans="8:9" x14ac:dyDescent="0.2">
      <c r="H71">
        <f t="shared" si="3"/>
        <v>350</v>
      </c>
      <c r="I71">
        <f t="shared" si="4"/>
        <v>-0.17632698070846592</v>
      </c>
    </row>
    <row r="72" spans="8:9" x14ac:dyDescent="0.2">
      <c r="H72">
        <f t="shared" si="3"/>
        <v>355</v>
      </c>
      <c r="I72">
        <f t="shared" si="4"/>
        <v>-8.7488663525924146E-2</v>
      </c>
    </row>
    <row r="73" spans="8:9" x14ac:dyDescent="0.2">
      <c r="H73">
        <f t="shared" si="3"/>
        <v>360</v>
      </c>
      <c r="I73">
        <f t="shared" si="4"/>
        <v>-2.45029690981724E-16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L452"/>
  <sheetViews>
    <sheetView topLeftCell="D13" zoomScale="80" workbookViewId="0">
      <selection activeCell="J43" sqref="J43"/>
    </sheetView>
  </sheetViews>
  <sheetFormatPr baseColWidth="10" defaultRowHeight="12.75" x14ac:dyDescent="0.2"/>
  <cols>
    <col min="2" max="2" width="13" bestFit="1" customWidth="1"/>
    <col min="3" max="3" width="18.5703125" bestFit="1" customWidth="1"/>
    <col min="5" max="5" width="20.7109375" bestFit="1" customWidth="1"/>
    <col min="6" max="6" width="14.7109375" style="2" customWidth="1"/>
    <col min="7" max="7" width="19.42578125" style="3" bestFit="1" customWidth="1"/>
    <col min="8" max="8" width="12.7109375" customWidth="1"/>
    <col min="9" max="9" width="19" bestFit="1" customWidth="1"/>
    <col min="10" max="10" width="13" bestFit="1" customWidth="1"/>
  </cols>
  <sheetData>
    <row r="1" spans="1:11" x14ac:dyDescent="0.2">
      <c r="A1" t="s">
        <v>1</v>
      </c>
      <c r="B1" t="s">
        <v>2</v>
      </c>
      <c r="C1" t="s">
        <v>22</v>
      </c>
      <c r="D1" t="s">
        <v>3</v>
      </c>
      <c r="E1" t="s">
        <v>23</v>
      </c>
      <c r="F1" s="63" t="s">
        <v>28</v>
      </c>
      <c r="G1" s="62"/>
      <c r="H1" s="2"/>
      <c r="I1" s="11" t="s">
        <v>29</v>
      </c>
      <c r="J1" s="2"/>
      <c r="K1" s="2"/>
    </row>
    <row r="2" spans="1:11" x14ac:dyDescent="0.2">
      <c r="A2">
        <v>180</v>
      </c>
      <c r="B2">
        <f>SIN(A2*PI()/180)</f>
        <v>1.22514845490862E-16</v>
      </c>
      <c r="C2">
        <f>B2*(Berechnung!B$5/2)</f>
        <v>1.470178145890344E-15</v>
      </c>
      <c r="D2">
        <f>COS(A2*PI()/180)</f>
        <v>-1</v>
      </c>
      <c r="E2">
        <f>(D2*(Berechnung!B$5/2))</f>
        <v>-12</v>
      </c>
      <c r="F2" s="2">
        <f>'Gegenlage Kugel'!F183</f>
        <v>-7.0534230275096768</v>
      </c>
      <c r="G2" s="3" t="s">
        <v>7</v>
      </c>
      <c r="H2" s="2"/>
      <c r="I2" s="12" t="s">
        <v>20</v>
      </c>
      <c r="J2" s="2">
        <f>(Berechnung!D6/2)*(-1)</f>
        <v>-7</v>
      </c>
      <c r="K2" s="2">
        <v>0</v>
      </c>
    </row>
    <row r="3" spans="1:11" x14ac:dyDescent="0.2">
      <c r="A3">
        <f>A2+0.2</f>
        <v>180.2</v>
      </c>
      <c r="B3">
        <f>SIN(A3*PI()/180)</f>
        <v>-3.4906514152233926E-3</v>
      </c>
      <c r="C3">
        <f>B3*(Berechnung!B$5/2)</f>
        <v>-4.1887816982680709E-2</v>
      </c>
      <c r="D3">
        <f>COS(A3*PI()/180)</f>
        <v>-0.99999390765779039</v>
      </c>
      <c r="E3">
        <f>(D3*(Berechnung!B$5/2))</f>
        <v>-11.999926891893484</v>
      </c>
      <c r="F3" s="2">
        <f>F2/(Berechnung!$B$5/2)</f>
        <v>-0.58778525229247303</v>
      </c>
      <c r="G3" s="3" t="s">
        <v>10</v>
      </c>
      <c r="H3" s="2"/>
      <c r="I3" s="10" t="s">
        <v>21</v>
      </c>
      <c r="J3" s="13">
        <f>(SQRT((Berechnung!B5/2)^2-(Berechnung!D6/2)^2))*(-1)</f>
        <v>-9.7467943448089631</v>
      </c>
      <c r="K3" s="2">
        <v>0</v>
      </c>
    </row>
    <row r="4" spans="1:11" x14ac:dyDescent="0.2">
      <c r="A4">
        <f t="shared" ref="A4:A67" si="0">A3+0.2</f>
        <v>180.39999999999998</v>
      </c>
      <c r="B4">
        <f t="shared" ref="B4:B67" si="1">SIN(A4*PI()/180)</f>
        <v>-6.9812602979614398E-3</v>
      </c>
      <c r="C4">
        <f>B4*(Berechnung!B$5/2)</f>
        <v>-8.3775123575537278E-2</v>
      </c>
      <c r="D4">
        <f t="shared" ref="D4:D67" si="2">COS(A4*PI()/180)</f>
        <v>-0.99997563070539475</v>
      </c>
      <c r="E4">
        <f>(D4*(Berechnung!B$5/2))</f>
        <v>-11.999707568464737</v>
      </c>
      <c r="F4" s="2">
        <f>ASIN(F3)*(180/PI())</f>
        <v>-35.999999999999993</v>
      </c>
      <c r="G4" s="3" t="s">
        <v>8</v>
      </c>
      <c r="H4" s="2"/>
      <c r="I4" s="2"/>
      <c r="J4" s="2"/>
      <c r="K4" s="2"/>
    </row>
    <row r="5" spans="1:11" x14ac:dyDescent="0.2">
      <c r="A5">
        <f t="shared" si="0"/>
        <v>180.59999999999997</v>
      </c>
      <c r="B5">
        <f t="shared" si="1"/>
        <v>-1.0471784116245463E-2</v>
      </c>
      <c r="C5">
        <f>B5*(Berechnung!B$5/2)</f>
        <v>-0.12566140939494555</v>
      </c>
      <c r="D5">
        <f t="shared" si="2"/>
        <v>-0.99994516936551214</v>
      </c>
      <c r="E5">
        <f>(D5*(Berechnung!B$5/2))</f>
        <v>-11.999342032386146</v>
      </c>
      <c r="F5" s="2">
        <f>180+(F4*(-1))</f>
        <v>216</v>
      </c>
      <c r="G5" s="3" t="s">
        <v>5</v>
      </c>
      <c r="H5" s="2"/>
      <c r="I5" s="2"/>
      <c r="J5" s="2"/>
      <c r="K5" s="2"/>
    </row>
    <row r="6" spans="1:11" x14ac:dyDescent="0.2">
      <c r="A6">
        <f t="shared" si="0"/>
        <v>180.79999999999995</v>
      </c>
      <c r="B6">
        <f t="shared" si="1"/>
        <v>-1.3962180339143836E-2</v>
      </c>
      <c r="C6">
        <f>B6*(Berechnung!B$5/2)</f>
        <v>-0.16754616406972603</v>
      </c>
      <c r="D6">
        <f t="shared" si="2"/>
        <v>-0.99990252400930424</v>
      </c>
      <c r="E6">
        <f>(D6*(Berechnung!B$5/2))</f>
        <v>-11.998830288111652</v>
      </c>
      <c r="F6" s="2">
        <f>COS(F5*PI()/180)</f>
        <v>-0.80901699437494756</v>
      </c>
      <c r="G6" s="3" t="s">
        <v>13</v>
      </c>
      <c r="H6" s="2"/>
      <c r="I6" s="2" t="s">
        <v>30</v>
      </c>
      <c r="J6" s="2"/>
      <c r="K6" s="2"/>
    </row>
    <row r="7" spans="1:11" x14ac:dyDescent="0.2">
      <c r="A7">
        <f t="shared" si="0"/>
        <v>180.99999999999994</v>
      </c>
      <c r="B7">
        <f t="shared" si="1"/>
        <v>-1.7452406437282304E-2</v>
      </c>
      <c r="C7">
        <f>B7*(Berechnung!B$5/2)</f>
        <v>-0.20942887724738765</v>
      </c>
      <c r="D7">
        <f t="shared" si="2"/>
        <v>-0.99984769515639127</v>
      </c>
      <c r="E7">
        <f>(D7*(Berechnung!B$5/2))</f>
        <v>-11.998172341876696</v>
      </c>
      <c r="F7" s="2">
        <f>F6*(Berechnung!$B$5/2)</f>
        <v>-9.7082039324993712</v>
      </c>
      <c r="G7" s="3" t="s">
        <v>14</v>
      </c>
      <c r="H7" s="2"/>
      <c r="I7" s="3" t="s">
        <v>20</v>
      </c>
      <c r="J7" s="2">
        <f>(Berechnung!E6/2)*(-1)</f>
        <v>-10.5</v>
      </c>
      <c r="K7" s="2">
        <v>0</v>
      </c>
    </row>
    <row r="8" spans="1:11" x14ac:dyDescent="0.2">
      <c r="A8">
        <f t="shared" si="0"/>
        <v>181.19999999999993</v>
      </c>
      <c r="B8">
        <f t="shared" si="1"/>
        <v>-2.0942419883355535E-2</v>
      </c>
      <c r="C8">
        <f>B8*(Berechnung!B$5/2)</f>
        <v>-0.25130903860026643</v>
      </c>
      <c r="D8">
        <f t="shared" si="2"/>
        <v>-0.9997806834748455</v>
      </c>
      <c r="E8">
        <f>(D8*(Berechnung!B$5/2))</f>
        <v>-11.997368201698146</v>
      </c>
      <c r="F8" s="2">
        <f>F2/(Berechnung!$B$5/2)</f>
        <v>-0.58778525229247303</v>
      </c>
      <c r="G8" s="3" t="s">
        <v>9</v>
      </c>
      <c r="H8" s="2"/>
      <c r="I8" s="3" t="s">
        <v>21</v>
      </c>
      <c r="J8" s="13">
        <f>(SQRT((Berechnung!B5/2)^2-(Berechnung!E6/2)^2))*(-1)</f>
        <v>-5.8094750193111251</v>
      </c>
      <c r="K8" s="2">
        <v>0</v>
      </c>
    </row>
    <row r="9" spans="1:11" x14ac:dyDescent="0.2">
      <c r="A9">
        <f t="shared" si="0"/>
        <v>181.39999999999992</v>
      </c>
      <c r="B9">
        <f t="shared" si="1"/>
        <v>-2.4432178152651508E-2</v>
      </c>
      <c r="C9">
        <f>B9*(Berechnung!B$5/2)</f>
        <v>-0.29318613783181813</v>
      </c>
      <c r="D9">
        <f t="shared" si="2"/>
        <v>-0.99970148978118323</v>
      </c>
      <c r="E9">
        <f>(D9*(Berechnung!B$5/2))</f>
        <v>-11.996417877374199</v>
      </c>
      <c r="F9" s="2">
        <f>ASIN(F8)*(180/PI())</f>
        <v>-35.999999999999993</v>
      </c>
      <c r="G9" s="3" t="s">
        <v>11</v>
      </c>
      <c r="H9" s="2"/>
      <c r="I9" s="2"/>
      <c r="J9" s="2"/>
      <c r="K9" s="2"/>
    </row>
    <row r="10" spans="1:11" x14ac:dyDescent="0.2">
      <c r="A10">
        <f t="shared" si="0"/>
        <v>181.59999999999991</v>
      </c>
      <c r="B10">
        <f t="shared" si="1"/>
        <v>-2.7921638723567021E-2</v>
      </c>
      <c r="C10">
        <f>B10*(Berechnung!B$5/2)</f>
        <v>-0.33505966468280424</v>
      </c>
      <c r="D10">
        <f t="shared" si="2"/>
        <v>-0.99961011504035446</v>
      </c>
      <c r="E10">
        <f>(D10*(Berechnung!B$5/2))</f>
        <v>-11.995321380484253</v>
      </c>
      <c r="F10" s="2">
        <f>180+(F9*(-1))</f>
        <v>216</v>
      </c>
      <c r="G10" s="3" t="s">
        <v>5</v>
      </c>
      <c r="H10" s="2"/>
      <c r="I10" s="2"/>
      <c r="J10" s="2"/>
      <c r="K10" s="2"/>
    </row>
    <row r="11" spans="1:11" x14ac:dyDescent="0.2">
      <c r="A11">
        <f t="shared" si="0"/>
        <v>181.7999999999999</v>
      </c>
      <c r="B11">
        <f t="shared" si="1"/>
        <v>-3.1410759078126217E-2</v>
      </c>
      <c r="C11">
        <f>B11*(Berechnung!B$5/2)</f>
        <v>-0.37692910893751463</v>
      </c>
      <c r="D11">
        <f t="shared" si="2"/>
        <v>-0.9995065603657316</v>
      </c>
      <c r="E11">
        <f>(D11*(Berechnung!B$5/2))</f>
        <v>-11.994078724388778</v>
      </c>
      <c r="F11" s="2">
        <f>COS(F10*PI()/180)</f>
        <v>-0.80901699437494756</v>
      </c>
      <c r="G11" s="3" t="s">
        <v>12</v>
      </c>
      <c r="H11" s="2"/>
      <c r="I11" s="2" t="s">
        <v>31</v>
      </c>
      <c r="J11" s="2"/>
      <c r="K11" s="2"/>
    </row>
    <row r="12" spans="1:11" x14ac:dyDescent="0.2">
      <c r="A12">
        <f t="shared" si="0"/>
        <v>181.99999999999989</v>
      </c>
      <c r="B12">
        <f t="shared" si="1"/>
        <v>-3.4899496702499123E-2</v>
      </c>
      <c r="C12">
        <f>B12*(Berechnung!B$5/2)</f>
        <v>-0.41879396042998951</v>
      </c>
      <c r="D12">
        <f t="shared" si="2"/>
        <v>-0.99939082701909576</v>
      </c>
      <c r="E12">
        <f>(D12*(Berechnung!B$5/2))</f>
        <v>-11.992689924229149</v>
      </c>
      <c r="F12" s="2">
        <f>F11*(Berechnung!$B$5/2)</f>
        <v>-9.7082039324993712</v>
      </c>
      <c r="G12" s="3" t="s">
        <v>6</v>
      </c>
      <c r="H12" s="2"/>
      <c r="I12" s="2" t="s">
        <v>32</v>
      </c>
      <c r="J12" s="14">
        <f>ATAN(J2/J3)*180/PI()</f>
        <v>35.685334712652057</v>
      </c>
      <c r="K12" s="2"/>
    </row>
    <row r="13" spans="1:11" x14ac:dyDescent="0.2">
      <c r="A13">
        <f t="shared" si="0"/>
        <v>182.19999999999987</v>
      </c>
      <c r="B13">
        <f t="shared" si="1"/>
        <v>-3.838780908751787E-2</v>
      </c>
      <c r="C13">
        <f>B13*(Berechnung!B$5/2)</f>
        <v>-0.46065370905021441</v>
      </c>
      <c r="D13">
        <f t="shared" si="2"/>
        <v>-0.99926291641062126</v>
      </c>
      <c r="E13">
        <f>(D13*(Berechnung!B$5/2))</f>
        <v>-11.991154996927456</v>
      </c>
      <c r="F13" s="4">
        <f>(F7-F12)*(-1)</f>
        <v>0</v>
      </c>
      <c r="G13" s="5" t="s">
        <v>15</v>
      </c>
      <c r="H13" s="2"/>
      <c r="I13" s="2"/>
      <c r="J13" s="14"/>
      <c r="K13" s="2"/>
    </row>
    <row r="14" spans="1:11" x14ac:dyDescent="0.2">
      <c r="A14">
        <f t="shared" si="0"/>
        <v>182.39999999999986</v>
      </c>
      <c r="B14">
        <f t="shared" si="1"/>
        <v>-4.1875653729197347E-2</v>
      </c>
      <c r="C14">
        <f>B14*(Berechnung!B$5/2)</f>
        <v>-0.50250784475036814</v>
      </c>
      <c r="D14">
        <f t="shared" si="2"/>
        <v>-0.99912283009885849</v>
      </c>
      <c r="E14">
        <f>(D14*(Berechnung!B$5/2))</f>
        <v>-11.989473961186302</v>
      </c>
      <c r="H14" s="2"/>
      <c r="I14" s="2" t="s">
        <v>33</v>
      </c>
      <c r="J14" s="14"/>
      <c r="K14" s="2"/>
    </row>
    <row r="15" spans="1:11" x14ac:dyDescent="0.2">
      <c r="A15">
        <f t="shared" si="0"/>
        <v>182.59999999999985</v>
      </c>
      <c r="B15">
        <f t="shared" si="1"/>
        <v>-4.5362988129251283E-2</v>
      </c>
      <c r="C15">
        <f>B15*(Berechnung!B$5/2)</f>
        <v>-0.54435585755101545</v>
      </c>
      <c r="D15">
        <f t="shared" si="2"/>
        <v>-0.99897056979071486</v>
      </c>
      <c r="E15">
        <f>(D15*(Berechnung!B$5/2))</f>
        <v>-11.987646837488578</v>
      </c>
      <c r="F15" s="7"/>
      <c r="G15" s="6"/>
      <c r="H15" s="2"/>
      <c r="I15" s="2" t="s">
        <v>32</v>
      </c>
      <c r="J15" s="14">
        <f>ATAN(J7/J8)*180/PI()</f>
        <v>61.044975628140158</v>
      </c>
      <c r="K15" s="2"/>
    </row>
    <row r="16" spans="1:11" x14ac:dyDescent="0.2">
      <c r="A16">
        <f t="shared" si="0"/>
        <v>182.79999999999984</v>
      </c>
      <c r="B16">
        <f t="shared" si="1"/>
        <v>-4.8849769795610544E-2</v>
      </c>
      <c r="C16">
        <f>B16*(Berechnung!B$5/2)</f>
        <v>-0.58619723754732656</v>
      </c>
      <c r="D16">
        <f t="shared" si="2"/>
        <v>-0.9988061373414342</v>
      </c>
      <c r="E16">
        <f>(D16*(Berechnung!B$5/2))</f>
        <v>-11.98567364809721</v>
      </c>
      <c r="H16" s="2"/>
      <c r="I16" s="2"/>
      <c r="J16" s="14"/>
      <c r="K16" s="2"/>
    </row>
    <row r="17" spans="1:11" x14ac:dyDescent="0.2">
      <c r="A17">
        <f t="shared" si="0"/>
        <v>182.99999999999983</v>
      </c>
      <c r="B17">
        <f t="shared" si="1"/>
        <v>-5.2335956242940455E-2</v>
      </c>
      <c r="C17">
        <f>B17*(Berechnung!B$5/2)</f>
        <v>-0.62803147491528544</v>
      </c>
      <c r="D17">
        <f t="shared" si="2"/>
        <v>-0.99862953475457406</v>
      </c>
      <c r="E17">
        <f>(D17*(Berechnung!B$5/2))</f>
        <v>-11.983554417054888</v>
      </c>
      <c r="H17" s="2"/>
      <c r="I17" s="2" t="s">
        <v>34</v>
      </c>
      <c r="J17" s="14"/>
      <c r="K17" s="2"/>
    </row>
    <row r="18" spans="1:11" x14ac:dyDescent="0.2">
      <c r="A18">
        <f t="shared" si="0"/>
        <v>183.19999999999982</v>
      </c>
      <c r="B18">
        <f t="shared" si="1"/>
        <v>-5.5821504993160208E-2</v>
      </c>
      <c r="C18">
        <f>B18*(Berechnung!B$5/2)</f>
        <v>-0.66985805991792247</v>
      </c>
      <c r="D18">
        <f t="shared" si="2"/>
        <v>-0.99844076418198124</v>
      </c>
      <c r="E18">
        <f>(D18*(Berechnung!B$5/2))</f>
        <v>-11.981289170183775</v>
      </c>
      <c r="G18" s="7"/>
      <c r="H18" s="2"/>
      <c r="I18" s="2" t="s">
        <v>32</v>
      </c>
      <c r="J18" s="14">
        <f>(J12+J15)/2</f>
        <v>48.365155170396108</v>
      </c>
      <c r="K18" s="2"/>
    </row>
    <row r="19" spans="1:11" x14ac:dyDescent="0.2">
      <c r="A19">
        <f t="shared" si="0"/>
        <v>183.39999999999981</v>
      </c>
      <c r="B19">
        <f t="shared" si="1"/>
        <v>-5.9306373575957819E-2</v>
      </c>
      <c r="C19">
        <f>B19*(Berechnung!B$5/2)</f>
        <v>-0.71167648291149388</v>
      </c>
      <c r="D19">
        <f t="shared" si="2"/>
        <v>-0.99823982792376553</v>
      </c>
      <c r="E19">
        <f>(D19*(Berechnung!B$5/2))</f>
        <v>-11.978877935085187</v>
      </c>
      <c r="G19" s="7"/>
      <c r="H19" s="2"/>
      <c r="I19" s="2"/>
      <c r="J19" s="2"/>
      <c r="K19" s="2"/>
    </row>
    <row r="20" spans="1:11" x14ac:dyDescent="0.2">
      <c r="A20">
        <f t="shared" si="0"/>
        <v>183.5999999999998</v>
      </c>
      <c r="B20">
        <f t="shared" si="1"/>
        <v>-6.2790519529309793E-2</v>
      </c>
      <c r="C20">
        <f>B20*(Berechnung!B$5/2)</f>
        <v>-0.75348623435171747</v>
      </c>
      <c r="D20">
        <f t="shared" si="2"/>
        <v>-0.99802672842827178</v>
      </c>
      <c r="E20">
        <f>(D20*(Berechnung!B$5/2))</f>
        <v>-11.976320741139261</v>
      </c>
      <c r="H20" s="2"/>
      <c r="J20" s="16"/>
      <c r="K20" s="16"/>
    </row>
    <row r="21" spans="1:11" x14ac:dyDescent="0.2">
      <c r="A21">
        <f t="shared" si="0"/>
        <v>183.79999999999978</v>
      </c>
      <c r="B21">
        <f t="shared" si="1"/>
        <v>-6.6273900399996338E-2</v>
      </c>
      <c r="C21">
        <f>B21*(Berechnung!B$5/2)</f>
        <v>-0.79528680479995606</v>
      </c>
      <c r="D21">
        <f t="shared" si="2"/>
        <v>-0.9978014682920503</v>
      </c>
      <c r="E21">
        <f>(D21*(Berechnung!B$5/2))</f>
        <v>-11.973617619504603</v>
      </c>
      <c r="H21" s="2"/>
      <c r="I21" s="16" t="s">
        <v>45</v>
      </c>
      <c r="J21" s="16"/>
      <c r="K21" s="16"/>
    </row>
    <row r="22" spans="1:11" x14ac:dyDescent="0.2">
      <c r="A22">
        <f t="shared" si="0"/>
        <v>183.99999999999977</v>
      </c>
      <c r="B22">
        <f t="shared" si="1"/>
        <v>-6.9756473744121292E-2</v>
      </c>
      <c r="C22">
        <f>B22*(Berechnung!B$5/2)</f>
        <v>-0.83707768492945545</v>
      </c>
      <c r="D22">
        <f t="shared" si="2"/>
        <v>-0.99756405025982453</v>
      </c>
      <c r="E22">
        <f>(D22*(Berechnung!B$5/2))</f>
        <v>-11.970768603117895</v>
      </c>
      <c r="H22" s="2"/>
      <c r="I22" s="16" t="s">
        <v>20</v>
      </c>
      <c r="J22" s="16">
        <f>(SIN(J18*PI()/180)*Berechnung!B5/2)*(-1)</f>
        <v>-8.9687301703047524</v>
      </c>
      <c r="K22" s="16">
        <v>0</v>
      </c>
    </row>
    <row r="23" spans="1:11" x14ac:dyDescent="0.2">
      <c r="A23">
        <f t="shared" si="0"/>
        <v>184.19999999999976</v>
      </c>
      <c r="B23">
        <f t="shared" si="1"/>
        <v>-7.3238197127627455E-2</v>
      </c>
      <c r="C23">
        <f>B23*(Berechnung!B$5/2)</f>
        <v>-0.87885836553152941</v>
      </c>
      <c r="D23">
        <f t="shared" si="2"/>
        <v>-0.99731447722445843</v>
      </c>
      <c r="E23">
        <f>(D23*(Berechnung!B$5/2))</f>
        <v>-11.967773726693501</v>
      </c>
      <c r="H23" s="2"/>
      <c r="I23" s="16" t="s">
        <v>21</v>
      </c>
      <c r="J23" s="16">
        <f>(COS(J18*PI()/180)*Berechnung!B5/2)*(-1)</f>
        <v>-7.9725704219069335</v>
      </c>
      <c r="K23" s="16">
        <v>0</v>
      </c>
    </row>
    <row r="24" spans="1:11" x14ac:dyDescent="0.2">
      <c r="A24">
        <f t="shared" si="0"/>
        <v>184.39999999999975</v>
      </c>
      <c r="B24">
        <f t="shared" si="1"/>
        <v>-7.6719028126814193E-2</v>
      </c>
      <c r="C24">
        <f>B24*(Berechnung!B$5/2)</f>
        <v>-0.92062833752177031</v>
      </c>
      <c r="D24">
        <f t="shared" si="2"/>
        <v>-0.99705275222692058</v>
      </c>
      <c r="E24">
        <f>(D24*(Berechnung!B$5/2))</f>
        <v>-11.964633026723046</v>
      </c>
      <c r="H24" s="2"/>
      <c r="I24" s="16" t="s">
        <v>35</v>
      </c>
      <c r="J24" s="16">
        <f>Berechnung!G5/ABS(J22)</f>
        <v>3.100352438402378</v>
      </c>
      <c r="K24" s="16"/>
    </row>
    <row r="25" spans="1:11" x14ac:dyDescent="0.2">
      <c r="A25">
        <f t="shared" si="0"/>
        <v>184.59999999999974</v>
      </c>
      <c r="B25">
        <f t="shared" si="1"/>
        <v>-8.0198924328854268E-2</v>
      </c>
      <c r="C25">
        <f>B25*(Berechnung!B$5/2)</f>
        <v>-0.96238709194625116</v>
      </c>
      <c r="D25">
        <f t="shared" si="2"/>
        <v>-0.99677887845624757</v>
      </c>
      <c r="E25">
        <f>(D25*(Berechnung!B$5/2))</f>
        <v>-11.96134654147497</v>
      </c>
      <c r="H25" s="2"/>
      <c r="I25" s="16" t="s">
        <v>20</v>
      </c>
      <c r="J25" s="16">
        <f>J22*J24</f>
        <v>-27.806224452877313</v>
      </c>
      <c r="K25" s="16">
        <v>0</v>
      </c>
    </row>
    <row r="26" spans="1:11" x14ac:dyDescent="0.2">
      <c r="A26">
        <f t="shared" si="0"/>
        <v>184.79999999999973</v>
      </c>
      <c r="B26">
        <f t="shared" si="1"/>
        <v>-8.3677843332311055E-2</v>
      </c>
      <c r="C26">
        <f>B26*(Berechnung!B$5/2)</f>
        <v>-1.0041341199877327</v>
      </c>
      <c r="D26">
        <f t="shared" si="2"/>
        <v>-0.9964928592495047</v>
      </c>
      <c r="E26">
        <f>(D26*(Berechnung!B$5/2))</f>
        <v>-11.957914310994056</v>
      </c>
      <c r="H26" s="2"/>
      <c r="I26" s="16" t="s">
        <v>21</v>
      </c>
      <c r="J26" s="16">
        <f>J23*J24</f>
        <v>-24.717778147893835</v>
      </c>
      <c r="K26" s="16">
        <v>0</v>
      </c>
    </row>
    <row r="27" spans="1:11" x14ac:dyDescent="0.2">
      <c r="A27">
        <f t="shared" si="0"/>
        <v>184.99999999999972</v>
      </c>
      <c r="B27">
        <f t="shared" si="1"/>
        <v>-8.7155742747652643E-2</v>
      </c>
      <c r="C27">
        <f>B27*(Berechnung!B$5/2)</f>
        <v>-1.0458689129718317</v>
      </c>
      <c r="D27">
        <f t="shared" si="2"/>
        <v>-0.99619469809174599</v>
      </c>
      <c r="E27">
        <f>(D27*(Berechnung!B$5/2))</f>
        <v>-11.954336377100951</v>
      </c>
      <c r="H27" s="2"/>
      <c r="I27" s="2"/>
      <c r="J27" s="2"/>
      <c r="K27" s="2"/>
    </row>
    <row r="28" spans="1:11" x14ac:dyDescent="0.2">
      <c r="A28">
        <f t="shared" si="0"/>
        <v>185.1999999999997</v>
      </c>
      <c r="B28">
        <f t="shared" si="1"/>
        <v>-9.0632580197774842E-2</v>
      </c>
      <c r="C28">
        <f>B28*(Berechnung!B$5/2)</f>
        <v>-1.087590962373298</v>
      </c>
      <c r="D28">
        <f t="shared" si="2"/>
        <v>-0.99588439861597089</v>
      </c>
      <c r="E28">
        <f>(D28*(Berechnung!B$5/2))</f>
        <v>-11.950612783391652</v>
      </c>
      <c r="H28" s="2"/>
      <c r="J28" s="15"/>
      <c r="K28" s="15"/>
    </row>
    <row r="29" spans="1:11" x14ac:dyDescent="0.2">
      <c r="A29">
        <f t="shared" si="0"/>
        <v>185.39999999999969</v>
      </c>
      <c r="B29">
        <f t="shared" si="1"/>
        <v>-9.4108313318508802E-2</v>
      </c>
      <c r="C29">
        <f>B29*(Berechnung!B$5/2)</f>
        <v>-1.1292997598221057</v>
      </c>
      <c r="D29">
        <f t="shared" si="2"/>
        <v>-0.99556196460308055</v>
      </c>
      <c r="E29">
        <f>(D29*(Berechnung!B$5/2))</f>
        <v>-11.946743575236967</v>
      </c>
      <c r="H29" s="2"/>
      <c r="I29" s="15" t="s">
        <v>44</v>
      </c>
      <c r="J29" s="15"/>
      <c r="K29" s="15"/>
    </row>
    <row r="30" spans="1:11" x14ac:dyDescent="0.2">
      <c r="A30">
        <f t="shared" si="0"/>
        <v>185.59999999999968</v>
      </c>
      <c r="B30">
        <f t="shared" si="1"/>
        <v>-9.7582899759143735E-2</v>
      </c>
      <c r="C30">
        <f>B30*(Berechnung!B$5/2)</f>
        <v>-1.1709947971097248</v>
      </c>
      <c r="D30">
        <f t="shared" si="2"/>
        <v>-0.99522739998183174</v>
      </c>
      <c r="E30">
        <f>(D30*(Berechnung!B$5/2))</f>
        <v>-11.942728799781982</v>
      </c>
      <c r="H30" s="2"/>
      <c r="I30" s="15" t="s">
        <v>20</v>
      </c>
      <c r="J30" s="15">
        <f>((Berechnung!D6/2)+(Berechnung!E6/2))/2</f>
        <v>8.75</v>
      </c>
      <c r="K30" s="17">
        <f>Berechnung!H5</f>
        <v>35.466666666666661</v>
      </c>
    </row>
    <row r="31" spans="1:11" x14ac:dyDescent="0.2">
      <c r="A31">
        <f t="shared" si="0"/>
        <v>185.79999999999967</v>
      </c>
      <c r="B31">
        <f t="shared" si="1"/>
        <v>-0.1010562971829404</v>
      </c>
      <c r="C31">
        <f>B31*(Berechnung!B$5/2)</f>
        <v>-1.2126755661952848</v>
      </c>
      <c r="D31">
        <f t="shared" si="2"/>
        <v>-0.99488070882878876</v>
      </c>
      <c r="E31">
        <f>(D31*(Berechnung!B$5/2))</f>
        <v>-11.938568505945465</v>
      </c>
      <c r="H31" s="2"/>
      <c r="I31" s="15" t="s">
        <v>21</v>
      </c>
      <c r="J31" s="15">
        <f>('Gegenlage Konus'!C7+'Gegenlage Konus'!C11)/2</f>
        <v>-6.6771150192538355</v>
      </c>
      <c r="K31" s="15">
        <f>((TAN(((Berechnung!C5/2))*PI()/180))*(Berechnung!H5-J30)*(-1))+J31</f>
        <v>-22.101989711103332</v>
      </c>
    </row>
    <row r="32" spans="1:11" x14ac:dyDescent="0.2">
      <c r="A32">
        <f t="shared" si="0"/>
        <v>185.99999999999966</v>
      </c>
      <c r="B32">
        <f t="shared" si="1"/>
        <v>-0.10452846326764731</v>
      </c>
      <c r="C32">
        <f>B32*(Berechnung!B$5/2)</f>
        <v>-1.2543415592117677</v>
      </c>
      <c r="D32">
        <f t="shared" si="2"/>
        <v>-0.99452189536827396</v>
      </c>
      <c r="E32">
        <f>(D32*(Berechnung!B$5/2))</f>
        <v>-11.934262744419287</v>
      </c>
      <c r="H32" s="2"/>
      <c r="I32" s="15" t="s">
        <v>35</v>
      </c>
      <c r="J32" s="15">
        <v>1</v>
      </c>
      <c r="K32" s="15"/>
    </row>
    <row r="33" spans="1:12" x14ac:dyDescent="0.2">
      <c r="A33">
        <f t="shared" si="0"/>
        <v>186.19999999999965</v>
      </c>
      <c r="B33">
        <f t="shared" si="1"/>
        <v>-0.10799935570601647</v>
      </c>
      <c r="C33">
        <f>B33*(Berechnung!B$5/2)</f>
        <v>-1.2959922684721976</v>
      </c>
      <c r="D33">
        <f t="shared" si="2"/>
        <v>-0.99415096397231606</v>
      </c>
      <c r="E33">
        <f>(D33*(Berechnung!B$5/2))</f>
        <v>-11.929811567667793</v>
      </c>
      <c r="H33" s="2"/>
      <c r="I33" s="15" t="s">
        <v>20</v>
      </c>
      <c r="J33" s="15">
        <f>J30</f>
        <v>8.75</v>
      </c>
      <c r="K33" s="15">
        <f>K30*$J$32</f>
        <v>35.466666666666661</v>
      </c>
    </row>
    <row r="34" spans="1:12" x14ac:dyDescent="0.2">
      <c r="A34">
        <f t="shared" si="0"/>
        <v>186.39999999999964</v>
      </c>
      <c r="B34">
        <f t="shared" si="1"/>
        <v>-0.11146893220631933</v>
      </c>
      <c r="C34">
        <f>B34*(Berechnung!B$5/2)</f>
        <v>-1.337627186475832</v>
      </c>
      <c r="D34">
        <f t="shared" si="2"/>
        <v>-0.99376791916059704</v>
      </c>
      <c r="E34">
        <f>(D34*(Berechnung!B$5/2))</f>
        <v>-11.925215029927164</v>
      </c>
      <c r="H34" s="2"/>
      <c r="I34" s="15" t="s">
        <v>21</v>
      </c>
      <c r="J34" s="15">
        <f>J31</f>
        <v>-6.6771150192538355</v>
      </c>
      <c r="K34" s="15">
        <f>K31*$J$32</f>
        <v>-22.101989711103332</v>
      </c>
    </row>
    <row r="35" spans="1:12" x14ac:dyDescent="0.2">
      <c r="A35">
        <f t="shared" si="0"/>
        <v>186.59999999999962</v>
      </c>
      <c r="B35">
        <f t="shared" si="1"/>
        <v>-0.11493715049286025</v>
      </c>
      <c r="C35">
        <f>B35*(Berechnung!B$5/2)</f>
        <v>-1.3792458059143231</v>
      </c>
      <c r="D35">
        <f t="shared" si="2"/>
        <v>-0.99337276560039711</v>
      </c>
      <c r="E35">
        <f>(D35*(Berechnung!B$5/2))</f>
        <v>-11.920473187204765</v>
      </c>
      <c r="H35" s="2"/>
      <c r="I35" s="2"/>
      <c r="J35" s="2"/>
      <c r="K35" s="2"/>
    </row>
    <row r="36" spans="1:12" x14ac:dyDescent="0.2">
      <c r="A36">
        <f t="shared" si="0"/>
        <v>186.79999999999961</v>
      </c>
      <c r="B36">
        <f t="shared" si="1"/>
        <v>-0.11840396830649437</v>
      </c>
      <c r="C36">
        <f>B36*(Berechnung!B$5/2)</f>
        <v>-1.4208476196779325</v>
      </c>
      <c r="D36">
        <f t="shared" si="2"/>
        <v>-0.99296550810653772</v>
      </c>
      <c r="E36">
        <f>(D36*(Berechnung!B$5/2))</f>
        <v>-11.915586097278453</v>
      </c>
      <c r="H36" s="2"/>
      <c r="I36" s="11" t="s">
        <v>47</v>
      </c>
      <c r="J36" s="2"/>
      <c r="K36" s="2"/>
    </row>
    <row r="37" spans="1:12" x14ac:dyDescent="0.2">
      <c r="A37">
        <f t="shared" si="0"/>
        <v>186.9999999999996</v>
      </c>
      <c r="B37">
        <f t="shared" si="1"/>
        <v>-0.12186934340514069</v>
      </c>
      <c r="C37">
        <f>B37*(Berechnung!B$5/2)</f>
        <v>-1.4624321208616884</v>
      </c>
      <c r="D37">
        <f t="shared" si="2"/>
        <v>-0.99254615164132287</v>
      </c>
      <c r="E37">
        <f>(D37*(Berechnung!B$5/2))</f>
        <v>-11.910553819695874</v>
      </c>
      <c r="H37" s="2"/>
      <c r="I37" s="11" t="s">
        <v>20</v>
      </c>
      <c r="J37" s="2">
        <f>'Gegenlage Kugel'!B195</f>
        <v>-7.0534230275096768</v>
      </c>
      <c r="K37" s="2">
        <v>0</v>
      </c>
      <c r="L37">
        <f>'Gegenlage Konus'!C22</f>
        <v>7</v>
      </c>
    </row>
    <row r="38" spans="1:12" x14ac:dyDescent="0.2">
      <c r="A38">
        <f t="shared" si="0"/>
        <v>187.19999999999959</v>
      </c>
      <c r="B38">
        <f t="shared" si="1"/>
        <v>-0.12533323356429679</v>
      </c>
      <c r="C38">
        <f>B38*(Berechnung!B$5/2)</f>
        <v>-1.5039988027715614</v>
      </c>
      <c r="D38">
        <f t="shared" si="2"/>
        <v>-0.99211470131447876</v>
      </c>
      <c r="E38">
        <f>(D38*(Berechnung!B$5/2))</f>
        <v>-11.905376415773745</v>
      </c>
      <c r="H38" s="2"/>
      <c r="I38" s="11" t="s">
        <v>21</v>
      </c>
      <c r="J38" s="2">
        <f>'Gegenlage Kugel'!C196+2.5</f>
        <v>-32.5</v>
      </c>
      <c r="K38" s="2">
        <f>J38</f>
        <v>-32.5</v>
      </c>
      <c r="L38">
        <f>J38</f>
        <v>-32.5</v>
      </c>
    </row>
    <row r="39" spans="1:12" x14ac:dyDescent="0.2">
      <c r="A39">
        <f t="shared" si="0"/>
        <v>187.39999999999958</v>
      </c>
      <c r="B39">
        <f t="shared" si="1"/>
        <v>-0.12879559657755513</v>
      </c>
      <c r="C39">
        <f>B39*(Berechnung!B$5/2)</f>
        <v>-1.5455471589306615</v>
      </c>
      <c r="D39">
        <f t="shared" si="2"/>
        <v>-0.99167116238309139</v>
      </c>
      <c r="E39">
        <f>(D39*(Berechnung!B$5/2))</f>
        <v>-11.900053948597098</v>
      </c>
      <c r="H39" s="2"/>
      <c r="I39" s="2"/>
      <c r="J39" s="2"/>
      <c r="K39" s="2"/>
    </row>
    <row r="40" spans="1:12" x14ac:dyDescent="0.2">
      <c r="A40">
        <f t="shared" si="0"/>
        <v>187.59999999999957</v>
      </c>
      <c r="B40">
        <f t="shared" si="1"/>
        <v>-0.13225639025711458</v>
      </c>
      <c r="C40">
        <f>B40*(Berechnung!B$5/2)</f>
        <v>-1.5870766830853751</v>
      </c>
      <c r="D40">
        <f t="shared" si="2"/>
        <v>-0.99121554025154279</v>
      </c>
      <c r="E40">
        <f>(D40*(Berechnung!B$5/2))</f>
        <v>-11.894586483018514</v>
      </c>
      <c r="H40" s="2"/>
      <c r="I40" s="11" t="s">
        <v>48</v>
      </c>
      <c r="J40" s="2"/>
      <c r="K40" s="2"/>
    </row>
    <row r="41" spans="1:12" x14ac:dyDescent="0.2">
      <c r="A41">
        <f t="shared" si="0"/>
        <v>187.79999999999956</v>
      </c>
      <c r="B41">
        <f t="shared" si="1"/>
        <v>-0.1357155724342963</v>
      </c>
      <c r="C41">
        <f>B41*(Berechnung!B$5/2)</f>
        <v>-1.6285868692115555</v>
      </c>
      <c r="D41">
        <f t="shared" si="2"/>
        <v>-0.99074784047144471</v>
      </c>
      <c r="E41">
        <f>(D41*(Berechnung!B$5/2))</f>
        <v>-11.888974085657336</v>
      </c>
      <c r="H41" s="2"/>
      <c r="I41" s="11" t="s">
        <v>20</v>
      </c>
      <c r="J41" s="2">
        <f>'Gegenlage Kugel'!B199</f>
        <v>-10.495436485672752</v>
      </c>
      <c r="K41" s="2">
        <v>0</v>
      </c>
      <c r="L41">
        <f>'Gegenlage Konus'!C10</f>
        <v>10.5</v>
      </c>
    </row>
    <row r="42" spans="1:12" x14ac:dyDescent="0.2">
      <c r="A42">
        <f t="shared" si="0"/>
        <v>187.99999999999955</v>
      </c>
      <c r="B42">
        <f t="shared" si="1"/>
        <v>-0.13917310096005761</v>
      </c>
      <c r="C42">
        <f>B42*(Berechnung!B$5/2)</f>
        <v>-1.6700772115206912</v>
      </c>
      <c r="D42">
        <f t="shared" si="2"/>
        <v>-0.99026806874157147</v>
      </c>
      <c r="E42">
        <f>(D42*(Berechnung!B$5/2))</f>
        <v>-11.883216824898858</v>
      </c>
      <c r="H42" s="2"/>
      <c r="I42" s="11" t="s">
        <v>21</v>
      </c>
      <c r="J42" s="2">
        <f>'Gegenlage Kugel'!C200+2.5</f>
        <v>-40</v>
      </c>
      <c r="K42" s="2">
        <f>J42</f>
        <v>-40</v>
      </c>
      <c r="L42">
        <f>J42</f>
        <v>-40</v>
      </c>
    </row>
    <row r="43" spans="1:12" x14ac:dyDescent="0.2">
      <c r="A43">
        <f t="shared" si="0"/>
        <v>188.19999999999953</v>
      </c>
      <c r="B43">
        <f t="shared" si="1"/>
        <v>-0.14262893370550359</v>
      </c>
      <c r="C43">
        <f>B43*(Berechnung!B$5/2)</f>
        <v>-1.7115472044660431</v>
      </c>
      <c r="D43">
        <f t="shared" si="2"/>
        <v>-0.9897762309077901</v>
      </c>
      <c r="E43">
        <f>(D43*(Berechnung!B$5/2))</f>
        <v>-11.877314770893481</v>
      </c>
      <c r="H43" s="2"/>
      <c r="I43" s="2"/>
      <c r="J43" s="2"/>
      <c r="K43" s="2"/>
    </row>
    <row r="44" spans="1:12" x14ac:dyDescent="0.2">
      <c r="A44">
        <f t="shared" si="0"/>
        <v>188.39999999999952</v>
      </c>
      <c r="B44">
        <f t="shared" si="1"/>
        <v>-0.14608302856240335</v>
      </c>
      <c r="C44">
        <f>B44*(Berechnung!B$5/2)</f>
        <v>-1.7529963427488402</v>
      </c>
      <c r="D44">
        <f t="shared" si="2"/>
        <v>-0.98927233296298955</v>
      </c>
      <c r="E44">
        <f>(D44*(Berechnung!B$5/2))</f>
        <v>-11.871267995555876</v>
      </c>
      <c r="H44" s="2"/>
      <c r="I44" s="2"/>
      <c r="J44" s="2"/>
      <c r="K44" s="2"/>
    </row>
    <row r="45" spans="1:12" x14ac:dyDescent="0.2">
      <c r="A45">
        <f t="shared" si="0"/>
        <v>188.59999999999951</v>
      </c>
      <c r="B45">
        <f t="shared" si="1"/>
        <v>-0.14953534344370106</v>
      </c>
      <c r="C45">
        <f>B45*(Berechnung!B$5/2)</f>
        <v>-1.7944241213244128</v>
      </c>
      <c r="D45">
        <f t="shared" si="2"/>
        <v>-0.98875638104700714</v>
      </c>
      <c r="E45">
        <f>(D45*(Berechnung!B$5/2))</f>
        <v>-11.865076572564085</v>
      </c>
      <c r="H45" s="2"/>
      <c r="I45" s="2"/>
      <c r="J45" s="2"/>
      <c r="K45" s="2"/>
    </row>
    <row r="46" spans="1:12" x14ac:dyDescent="0.2">
      <c r="A46">
        <f t="shared" si="0"/>
        <v>188.7999999999995</v>
      </c>
      <c r="B46">
        <f t="shared" si="1"/>
        <v>-0.15298583628402937</v>
      </c>
      <c r="C46">
        <f>B46*(Berechnung!B$5/2)</f>
        <v>-1.8358300354083523</v>
      </c>
      <c r="D46">
        <f t="shared" si="2"/>
        <v>-0.98822838144655412</v>
      </c>
      <c r="E46">
        <f>(D46*(Berechnung!B$5/2))</f>
        <v>-11.858740577358649</v>
      </c>
      <c r="H46" s="2"/>
      <c r="I46" s="2"/>
      <c r="J46" s="2"/>
      <c r="K46" s="2"/>
    </row>
    <row r="47" spans="1:12" x14ac:dyDescent="0.2">
      <c r="A47">
        <f t="shared" si="0"/>
        <v>188.99999999999949</v>
      </c>
      <c r="B47">
        <f t="shared" si="1"/>
        <v>-0.15643446504022196</v>
      </c>
      <c r="C47">
        <f>B47*(Berechnung!B$5/2)</f>
        <v>-1.8772135804826635</v>
      </c>
      <c r="D47">
        <f t="shared" si="2"/>
        <v>-0.9876883405951391</v>
      </c>
      <c r="E47">
        <f>(D47*(Berechnung!B$5/2))</f>
        <v>-11.852260087141669</v>
      </c>
      <c r="H47" s="2"/>
      <c r="I47" s="2"/>
      <c r="J47" s="2"/>
      <c r="K47" s="2"/>
    </row>
    <row r="48" spans="1:12" x14ac:dyDescent="0.2">
      <c r="A48">
        <f t="shared" si="0"/>
        <v>189.19999999999948</v>
      </c>
      <c r="B48">
        <f t="shared" si="1"/>
        <v>-0.15988118769182533</v>
      </c>
      <c r="C48">
        <f>B48*(Berechnung!B$5/2)</f>
        <v>-1.9185742523019038</v>
      </c>
      <c r="D48">
        <f t="shared" si="2"/>
        <v>-0.98713626507298946</v>
      </c>
      <c r="E48">
        <f>(D48*(Berechnung!B$5/2))</f>
        <v>-11.845635180875874</v>
      </c>
      <c r="H48" s="2"/>
      <c r="I48" s="2"/>
      <c r="J48" s="2"/>
      <c r="K48" s="2"/>
    </row>
    <row r="49" spans="1:11" x14ac:dyDescent="0.2">
      <c r="A49">
        <f t="shared" si="0"/>
        <v>189.39999999999947</v>
      </c>
      <c r="B49">
        <f t="shared" si="1"/>
        <v>-0.1633259622416125</v>
      </c>
      <c r="C49">
        <f>B49*(Berechnung!B$5/2)</f>
        <v>-1.95991154689935</v>
      </c>
      <c r="D49">
        <f t="shared" si="2"/>
        <v>-0.98657216160697103</v>
      </c>
      <c r="E49">
        <f>(D49*(Berechnung!B$5/2))</f>
        <v>-11.838865939283652</v>
      </c>
      <c r="H49" s="2"/>
      <c r="I49" s="2"/>
      <c r="J49" s="2"/>
      <c r="K49" s="2"/>
    </row>
    <row r="50" spans="1:11" x14ac:dyDescent="0.2">
      <c r="A50">
        <f t="shared" si="0"/>
        <v>189.59999999999945</v>
      </c>
      <c r="B50">
        <f t="shared" si="1"/>
        <v>-0.16676874671609274</v>
      </c>
      <c r="C50">
        <f>B50*(Berechnung!B$5/2)</f>
        <v>-2.0012249605931127</v>
      </c>
      <c r="D50">
        <f t="shared" si="2"/>
        <v>-0.98599603707050654</v>
      </c>
      <c r="E50">
        <f>(D50*(Berechnung!B$5/2))</f>
        <v>-11.831952444846078</v>
      </c>
      <c r="H50" s="2"/>
      <c r="I50" s="2"/>
      <c r="J50" s="2"/>
      <c r="K50" s="2"/>
    </row>
    <row r="51" spans="1:11" x14ac:dyDescent="0.2">
      <c r="A51">
        <f t="shared" si="0"/>
        <v>189.79999999999944</v>
      </c>
      <c r="B51">
        <f t="shared" si="1"/>
        <v>-0.17020949916602282</v>
      </c>
      <c r="C51">
        <f>B51*(Berechnung!B$5/2)</f>
        <v>-2.042513989992274</v>
      </c>
      <c r="D51">
        <f t="shared" si="2"/>
        <v>-0.98540789848349175</v>
      </c>
      <c r="E51">
        <f>(D51*(Berechnung!B$5/2))</f>
        <v>-11.824894781801902</v>
      </c>
      <c r="H51" s="2"/>
      <c r="I51" s="2"/>
      <c r="J51" s="2"/>
      <c r="K51" s="2"/>
    </row>
    <row r="52" spans="1:11" x14ac:dyDescent="0.2">
      <c r="A52">
        <f t="shared" si="0"/>
        <v>189.99999999999943</v>
      </c>
      <c r="B52">
        <f t="shared" si="1"/>
        <v>-0.17364817766692039</v>
      </c>
      <c r="C52">
        <f>B52*(Berechnung!B$5/2)</f>
        <v>-2.0837781320030446</v>
      </c>
      <c r="D52">
        <f t="shared" si="2"/>
        <v>-0.9848077530122098</v>
      </c>
      <c r="E52">
        <f>(D52*(Berechnung!B$5/2))</f>
        <v>-11.817693036146517</v>
      </c>
      <c r="H52" s="2"/>
      <c r="I52" s="2"/>
      <c r="J52" s="2"/>
      <c r="K52" s="2"/>
    </row>
    <row r="53" spans="1:11" x14ac:dyDescent="0.2">
      <c r="A53">
        <f t="shared" si="0"/>
        <v>190.19999999999942</v>
      </c>
      <c r="B53">
        <f t="shared" si="1"/>
        <v>-0.17708474031957314</v>
      </c>
      <c r="C53">
        <f>B53*(Berechnung!B$5/2)</f>
        <v>-2.1250168838348777</v>
      </c>
      <c r="D53">
        <f t="shared" si="2"/>
        <v>-0.98419560796924377</v>
      </c>
      <c r="E53">
        <f>(D53*(Berechnung!B$5/2))</f>
        <v>-11.810347295630926</v>
      </c>
      <c r="H53" s="2"/>
      <c r="I53" s="2"/>
      <c r="J53" s="2"/>
      <c r="K53" s="2"/>
    </row>
    <row r="54" spans="1:11" x14ac:dyDescent="0.2">
      <c r="A54">
        <f t="shared" si="0"/>
        <v>190.39999999999941</v>
      </c>
      <c r="B54">
        <f t="shared" si="1"/>
        <v>-0.18051914525054963</v>
      </c>
      <c r="C54">
        <f>B54*(Berechnung!B$5/2)</f>
        <v>-2.1662297430065953</v>
      </c>
      <c r="D54">
        <f t="shared" si="2"/>
        <v>-0.9835714708133878</v>
      </c>
      <c r="E54">
        <f>(D54*(Berechnung!B$5/2))</f>
        <v>-11.802857649760654</v>
      </c>
      <c r="H54" s="2"/>
      <c r="I54" s="2"/>
      <c r="J54" s="2"/>
      <c r="K54" s="2"/>
    </row>
    <row r="55" spans="1:11" x14ac:dyDescent="0.2">
      <c r="A55">
        <f t="shared" si="0"/>
        <v>190.5999999999994</v>
      </c>
      <c r="B55">
        <f t="shared" si="1"/>
        <v>-0.18395135061270959</v>
      </c>
      <c r="C55">
        <f>B55*(Berechnung!B$5/2)</f>
        <v>-2.207416207352515</v>
      </c>
      <c r="D55">
        <f t="shared" si="2"/>
        <v>-0.98293534914955627</v>
      </c>
      <c r="E55">
        <f>(D55*(Berechnung!B$5/2))</f>
        <v>-11.795224189794675</v>
      </c>
      <c r="H55" s="2"/>
      <c r="I55" s="2"/>
      <c r="J55" s="2"/>
      <c r="K55" s="2"/>
    </row>
    <row r="56" spans="1:11" x14ac:dyDescent="0.2">
      <c r="A56">
        <f t="shared" si="0"/>
        <v>190.79999999999939</v>
      </c>
      <c r="B56">
        <f t="shared" si="1"/>
        <v>-0.1873813145857143</v>
      </c>
      <c r="C56">
        <f>B56*(Berechnung!B$5/2)</f>
        <v>-2.2485757750285718</v>
      </c>
      <c r="D56">
        <f t="shared" si="2"/>
        <v>-0.98228725072869061</v>
      </c>
      <c r="E56">
        <f>(D56*(Berechnung!B$5/2))</f>
        <v>-11.787447008744287</v>
      </c>
      <c r="H56" s="2"/>
      <c r="I56" s="2"/>
      <c r="J56" s="2"/>
      <c r="K56" s="2"/>
    </row>
    <row r="57" spans="1:11" x14ac:dyDescent="0.2">
      <c r="A57">
        <f t="shared" si="0"/>
        <v>190.99999999999937</v>
      </c>
      <c r="B57">
        <f t="shared" si="1"/>
        <v>-0.19080899537653426</v>
      </c>
      <c r="C57">
        <f>B57*(Berechnung!B$5/2)</f>
        <v>-2.289707944518411</v>
      </c>
      <c r="D57">
        <f t="shared" si="2"/>
        <v>-0.98162718344766597</v>
      </c>
      <c r="E57">
        <f>(D57*(Berechnung!B$5/2))</f>
        <v>-11.779526201371992</v>
      </c>
      <c r="H57" s="2"/>
      <c r="I57" s="2"/>
      <c r="J57" s="2"/>
      <c r="K57" s="2"/>
    </row>
    <row r="58" spans="1:11" x14ac:dyDescent="0.2">
      <c r="A58">
        <f t="shared" si="0"/>
        <v>191.19999999999936</v>
      </c>
      <c r="B58">
        <f t="shared" si="1"/>
        <v>-0.19423435121996124</v>
      </c>
      <c r="C58">
        <f>B58*(Berechnung!B$5/2)</f>
        <v>-2.3308122146395349</v>
      </c>
      <c r="D58">
        <f t="shared" si="2"/>
        <v>-0.98095515534919375</v>
      </c>
      <c r="E58">
        <f>(D58*(Berechnung!B$5/2))</f>
        <v>-11.771461864190325</v>
      </c>
      <c r="H58" s="2"/>
      <c r="I58" s="2"/>
      <c r="J58" s="2"/>
      <c r="K58" s="2"/>
    </row>
    <row r="59" spans="1:11" x14ac:dyDescent="0.2">
      <c r="A59">
        <f t="shared" si="0"/>
        <v>191.39999999999935</v>
      </c>
      <c r="B59">
        <f t="shared" si="1"/>
        <v>-0.19765734037911475</v>
      </c>
      <c r="C59">
        <f>B59*(Berechnung!B$5/2)</f>
        <v>-2.3718880845493771</v>
      </c>
      <c r="D59">
        <f t="shared" si="2"/>
        <v>-0.98027117462172408</v>
      </c>
      <c r="E59">
        <f>(D59*(Berechnung!B$5/2))</f>
        <v>-11.763254095460688</v>
      </c>
      <c r="H59" s="2"/>
      <c r="I59" s="2"/>
      <c r="J59" s="2"/>
      <c r="K59" s="2"/>
    </row>
    <row r="60" spans="1:11" x14ac:dyDescent="0.2">
      <c r="A60">
        <f t="shared" si="0"/>
        <v>191.59999999999934</v>
      </c>
      <c r="B60">
        <f t="shared" si="1"/>
        <v>-0.20107792114595308</v>
      </c>
      <c r="C60">
        <f>B60*(Berechnung!B$5/2)</f>
        <v>-2.4129350537514371</v>
      </c>
      <c r="D60">
        <f t="shared" si="2"/>
        <v>-0.97957524959934639</v>
      </c>
      <c r="E60">
        <f>(D60*(Berechnung!B$5/2))</f>
        <v>-11.754902995192158</v>
      </c>
      <c r="H60" s="2"/>
      <c r="I60" s="2"/>
      <c r="J60" s="2"/>
      <c r="K60" s="2"/>
    </row>
    <row r="61" spans="1:11" x14ac:dyDescent="0.2">
      <c r="A61">
        <f t="shared" si="0"/>
        <v>191.79999999999933</v>
      </c>
      <c r="B61">
        <f t="shared" si="1"/>
        <v>-0.20449605184177855</v>
      </c>
      <c r="C61">
        <f>B61*(Berechnung!B$5/2)</f>
        <v>-2.4539526221013426</v>
      </c>
      <c r="D61">
        <f t="shared" si="2"/>
        <v>-0.97886738876168744</v>
      </c>
      <c r="E61">
        <f>(D61*(Berechnung!B$5/2))</f>
        <v>-11.746408665140249</v>
      </c>
      <c r="H61" s="2"/>
      <c r="I61" s="2"/>
      <c r="J61" s="2"/>
      <c r="K61" s="2"/>
    </row>
    <row r="62" spans="1:11" x14ac:dyDescent="0.2">
      <c r="A62">
        <f t="shared" si="0"/>
        <v>191.99999999999932</v>
      </c>
      <c r="B62">
        <f t="shared" si="1"/>
        <v>-0.20791169081774732</v>
      </c>
      <c r="C62">
        <f>B62*(Berechnung!B$5/2)</f>
        <v>-2.494940289812968</v>
      </c>
      <c r="D62">
        <f t="shared" si="2"/>
        <v>-0.97814760073380824</v>
      </c>
      <c r="E62">
        <f>(D62*(Berechnung!B$5/2))</f>
        <v>-11.737771208805698</v>
      </c>
      <c r="H62" s="2"/>
      <c r="I62" s="2"/>
      <c r="J62" s="2"/>
      <c r="K62" s="2"/>
    </row>
    <row r="63" spans="1:11" x14ac:dyDescent="0.2">
      <c r="A63">
        <f t="shared" si="0"/>
        <v>192.19999999999931</v>
      </c>
      <c r="B63">
        <f t="shared" si="1"/>
        <v>-0.21132479645537644</v>
      </c>
      <c r="C63">
        <f>B63*(Berechnung!B$5/2)</f>
        <v>-2.5358975574645175</v>
      </c>
      <c r="D63">
        <f t="shared" si="2"/>
        <v>-0.97741589428609854</v>
      </c>
      <c r="E63">
        <f>(D63*(Berechnung!B$5/2))</f>
        <v>-11.728990731433182</v>
      </c>
      <c r="H63" s="2"/>
      <c r="I63" s="2"/>
      <c r="J63" s="2"/>
      <c r="K63" s="2"/>
    </row>
    <row r="64" spans="1:11" x14ac:dyDescent="0.2">
      <c r="A64">
        <f t="shared" si="0"/>
        <v>192.3999999999993</v>
      </c>
      <c r="B64">
        <f t="shared" si="1"/>
        <v>-0.21473532716705124</v>
      </c>
      <c r="C64">
        <f>B64*(Berechnung!B$5/2)</f>
        <v>-2.5768239260046149</v>
      </c>
      <c r="D64">
        <f t="shared" si="2"/>
        <v>-0.97667227833417058</v>
      </c>
      <c r="E64">
        <f>(D64*(Berechnung!B$5/2))</f>
        <v>-11.720067340010047</v>
      </c>
      <c r="H64" s="2"/>
      <c r="I64" s="2"/>
      <c r="J64" s="2"/>
      <c r="K64" s="2"/>
    </row>
    <row r="65" spans="1:11" x14ac:dyDescent="0.2">
      <c r="A65">
        <f t="shared" si="0"/>
        <v>192.59999999999928</v>
      </c>
      <c r="B65">
        <f t="shared" si="1"/>
        <v>-0.21814324139653038</v>
      </c>
      <c r="C65">
        <f>B65*(Berechnung!B$5/2)</f>
        <v>-2.6177188967583644</v>
      </c>
      <c r="D65">
        <f t="shared" si="2"/>
        <v>-0.9759167619387501</v>
      </c>
      <c r="E65">
        <f>(D65*(Berechnung!B$5/2))</f>
        <v>-11.711001143265001</v>
      </c>
      <c r="H65" s="2"/>
      <c r="I65" s="2"/>
      <c r="J65" s="2"/>
      <c r="K65" s="2"/>
    </row>
    <row r="66" spans="1:11" x14ac:dyDescent="0.2">
      <c r="A66">
        <f t="shared" si="0"/>
        <v>192.79999999999927</v>
      </c>
      <c r="B66">
        <f t="shared" si="1"/>
        <v>-0.22154849761945491</v>
      </c>
      <c r="C66">
        <f>B66*(Berechnung!B$5/2)</f>
        <v>-2.6585819714334589</v>
      </c>
      <c r="D66">
        <f t="shared" si="2"/>
        <v>-0.97514935430556604</v>
      </c>
      <c r="E66">
        <f>(D66*(Berechnung!B$5/2))</f>
        <v>-11.701792251666792</v>
      </c>
      <c r="H66" s="2"/>
      <c r="I66" s="2"/>
      <c r="J66" s="2"/>
      <c r="K66" s="2"/>
    </row>
    <row r="67" spans="1:11" x14ac:dyDescent="0.2">
      <c r="A67">
        <f t="shared" si="0"/>
        <v>192.99999999999926</v>
      </c>
      <c r="B67">
        <f t="shared" si="1"/>
        <v>-0.22495105434385243</v>
      </c>
      <c r="C67">
        <f>B67*(Berechnung!B$5/2)</f>
        <v>-2.6994126521262292</v>
      </c>
      <c r="D67">
        <f t="shared" si="2"/>
        <v>-0.97437006478523813</v>
      </c>
      <c r="E67">
        <f>(D67*(Berechnung!B$5/2))</f>
        <v>-11.692440777422858</v>
      </c>
      <c r="H67" s="2"/>
      <c r="I67" s="2"/>
      <c r="J67" s="2"/>
      <c r="K67" s="2"/>
    </row>
    <row r="68" spans="1:11" x14ac:dyDescent="0.2">
      <c r="A68">
        <f t="shared" ref="A68:A131" si="3">A67+0.2</f>
        <v>193.19999999999925</v>
      </c>
      <c r="B68">
        <f t="shared" ref="B68:B131" si="4">SIN(A68*PI()/180)</f>
        <v>-0.22835087011064295</v>
      </c>
      <c r="C68">
        <f>B68*(Berechnung!B$5/2)</f>
        <v>-2.7402104413277155</v>
      </c>
      <c r="D68">
        <f t="shared" ref="D68:D131" si="5">COS(A68*PI()/180)</f>
        <v>-0.97357890287316329</v>
      </c>
      <c r="E68">
        <f>(D68*(Berechnung!B$5/2))</f>
        <v>-11.68294683447796</v>
      </c>
      <c r="H68" s="2"/>
      <c r="I68" s="2"/>
      <c r="J68" s="2"/>
      <c r="K68" s="2"/>
    </row>
    <row r="69" spans="1:11" x14ac:dyDescent="0.2">
      <c r="A69">
        <f t="shared" si="3"/>
        <v>193.39999999999924</v>
      </c>
      <c r="B69">
        <f t="shared" si="4"/>
        <v>-0.23174790349414393</v>
      </c>
      <c r="C69">
        <f>B69*(Berechnung!B$5/2)</f>
        <v>-2.7809748419297273</v>
      </c>
      <c r="D69">
        <f t="shared" si="5"/>
        <v>-0.97277587820939981</v>
      </c>
      <c r="E69">
        <f>(D69*(Berechnung!B$5/2))</f>
        <v>-11.673310538512798</v>
      </c>
      <c r="H69" s="2"/>
      <c r="I69" s="2"/>
      <c r="J69" s="2"/>
      <c r="K69" s="2"/>
    </row>
    <row r="70" spans="1:11" x14ac:dyDescent="0.2">
      <c r="A70">
        <f t="shared" si="3"/>
        <v>193.59999999999923</v>
      </c>
      <c r="B70">
        <f t="shared" si="4"/>
        <v>-0.23514211310257641</v>
      </c>
      <c r="C70">
        <f>B70*(Berechnung!B$5/2)</f>
        <v>-2.821705357230917</v>
      </c>
      <c r="D70">
        <f t="shared" si="5"/>
        <v>-0.97196100057854951</v>
      </c>
      <c r="E70">
        <f>(D70*(Berechnung!B$5/2))</f>
        <v>-11.663532006942594</v>
      </c>
      <c r="H70" s="2"/>
      <c r="I70" s="2"/>
      <c r="J70" s="2"/>
      <c r="K70" s="2"/>
    </row>
    <row r="71" spans="1:11" x14ac:dyDescent="0.2">
      <c r="A71">
        <f t="shared" si="3"/>
        <v>193.79999999999922</v>
      </c>
      <c r="B71">
        <f t="shared" si="4"/>
        <v>-0.23853345757856706</v>
      </c>
      <c r="C71">
        <f>B71*(Berechnung!B$5/2)</f>
        <v>-2.8624014909428048</v>
      </c>
      <c r="D71">
        <f t="shared" si="5"/>
        <v>-0.97113427990963941</v>
      </c>
      <c r="E71">
        <f>(D71*(Berechnung!B$5/2))</f>
        <v>-11.653611358915672</v>
      </c>
      <c r="H71" s="2"/>
      <c r="I71" s="2"/>
      <c r="J71" s="2"/>
      <c r="K71" s="2"/>
    </row>
    <row r="72" spans="1:11" x14ac:dyDescent="0.2">
      <c r="A72">
        <f t="shared" si="3"/>
        <v>193.9999999999992</v>
      </c>
      <c r="B72">
        <f t="shared" si="4"/>
        <v>-0.24192189559965413</v>
      </c>
      <c r="C72">
        <f>B72*(Berechnung!B$5/2)</f>
        <v>-2.9030627471958494</v>
      </c>
      <c r="D72">
        <f t="shared" si="5"/>
        <v>-0.9702957262759998</v>
      </c>
      <c r="E72">
        <f>(D72*(Berechnung!B$5/2))</f>
        <v>-11.643548715311997</v>
      </c>
      <c r="H72" s="2"/>
      <c r="I72" s="2"/>
      <c r="J72" s="2"/>
      <c r="K72" s="2"/>
    </row>
    <row r="73" spans="1:11" x14ac:dyDescent="0.2">
      <c r="A73">
        <f t="shared" si="3"/>
        <v>194.19999999999919</v>
      </c>
      <c r="B73">
        <f t="shared" si="4"/>
        <v>-0.24530738587878881</v>
      </c>
      <c r="C73">
        <f>B73*(Berechnung!B$5/2)</f>
        <v>-2.9436886305454655</v>
      </c>
      <c r="D73">
        <f t="shared" si="5"/>
        <v>-0.96944534989514242</v>
      </c>
      <c r="E73">
        <f>(D73*(Berechnung!B$5/2))</f>
        <v>-11.633344198741709</v>
      </c>
      <c r="H73" s="2"/>
      <c r="I73" s="2"/>
      <c r="J73" s="2"/>
      <c r="K73" s="2"/>
    </row>
    <row r="74" spans="1:11" x14ac:dyDescent="0.2">
      <c r="A74">
        <f t="shared" si="3"/>
        <v>194.39999999999918</v>
      </c>
      <c r="B74">
        <f t="shared" si="4"/>
        <v>-0.24868988716484081</v>
      </c>
      <c r="C74">
        <f>B74*(Berechnung!B$5/2)</f>
        <v>-2.9842786459780895</v>
      </c>
      <c r="D74">
        <f t="shared" si="5"/>
        <v>-0.96858316112863474</v>
      </c>
      <c r="E74">
        <f>(D74*(Berechnung!B$5/2))</f>
        <v>-11.622997933543617</v>
      </c>
      <c r="H74" s="2"/>
      <c r="I74" s="2"/>
      <c r="J74" s="2"/>
      <c r="K74" s="2"/>
    </row>
    <row r="75" spans="1:11" x14ac:dyDescent="0.2">
      <c r="A75">
        <f t="shared" si="3"/>
        <v>194.59999999999917</v>
      </c>
      <c r="B75">
        <f t="shared" si="4"/>
        <v>-0.25206935824309945</v>
      </c>
      <c r="C75">
        <f>B75*(Berechnung!B$5/2)</f>
        <v>-3.0248322989171932</v>
      </c>
      <c r="D75">
        <f t="shared" si="5"/>
        <v>-0.96770917048197491</v>
      </c>
      <c r="E75">
        <f>(D75*(Berechnung!B$5/2))</f>
        <v>-11.612510045783699</v>
      </c>
      <c r="H75" s="2"/>
      <c r="I75" s="2"/>
      <c r="J75" s="2"/>
      <c r="K75" s="2"/>
    </row>
    <row r="76" spans="1:11" x14ac:dyDescent="0.2">
      <c r="A76">
        <f t="shared" si="3"/>
        <v>194.79999999999916</v>
      </c>
      <c r="B76">
        <f t="shared" si="4"/>
        <v>-0.25544575793577617</v>
      </c>
      <c r="C76">
        <f>B76*(Berechnung!B$5/2)</f>
        <v>-3.0653490952293141</v>
      </c>
      <c r="D76">
        <f t="shared" si="5"/>
        <v>-0.96682338860446315</v>
      </c>
      <c r="E76">
        <f>(D76*(Berechnung!B$5/2))</f>
        <v>-11.601880663253558</v>
      </c>
      <c r="H76" s="2"/>
      <c r="I76" s="2"/>
      <c r="J76" s="2"/>
      <c r="K76" s="2"/>
    </row>
    <row r="77" spans="1:11" x14ac:dyDescent="0.2">
      <c r="A77">
        <f t="shared" si="3"/>
        <v>194.99999999999915</v>
      </c>
      <c r="B77">
        <f t="shared" si="4"/>
        <v>-0.25881904510250664</v>
      </c>
      <c r="C77">
        <f>B77*(Berechnung!B$5/2)</f>
        <v>-3.1058285412300797</v>
      </c>
      <c r="D77">
        <f t="shared" si="5"/>
        <v>-0.96592582628907209</v>
      </c>
      <c r="E77">
        <f>(D77*(Berechnung!B$5/2))</f>
        <v>-11.591109915468865</v>
      </c>
      <c r="H77" s="2"/>
      <c r="I77" s="2"/>
      <c r="J77" s="2"/>
      <c r="K77" s="2"/>
    </row>
    <row r="78" spans="1:11" x14ac:dyDescent="0.2">
      <c r="A78">
        <f t="shared" si="3"/>
        <v>195.19999999999914</v>
      </c>
      <c r="B78">
        <f t="shared" si="4"/>
        <v>-0.2621891786408504</v>
      </c>
      <c r="C78">
        <f>B78*(Berechnung!B$5/2)</f>
        <v>-3.146270143690205</v>
      </c>
      <c r="D78">
        <f t="shared" si="5"/>
        <v>-0.9650164944723153</v>
      </c>
      <c r="E78">
        <f>(D78*(Berechnung!B$5/2))</f>
        <v>-11.580197933667783</v>
      </c>
      <c r="H78" s="2"/>
      <c r="I78" s="2"/>
      <c r="J78" s="2"/>
      <c r="K78" s="2"/>
    </row>
    <row r="79" spans="1:11" x14ac:dyDescent="0.2">
      <c r="A79">
        <f t="shared" si="3"/>
        <v>195.39999999999912</v>
      </c>
      <c r="B79">
        <f t="shared" si="4"/>
        <v>-0.26555611748679425</v>
      </c>
      <c r="C79">
        <f>B79*(Berechnung!B$5/2)</f>
        <v>-3.1866734098415312</v>
      </c>
      <c r="D79">
        <f t="shared" si="5"/>
        <v>-0.96409540423411411</v>
      </c>
      <c r="E79">
        <f>(D79*(Berechnung!B$5/2))</f>
        <v>-11.569144850809369</v>
      </c>
      <c r="H79" s="2"/>
      <c r="I79" s="2"/>
      <c r="J79" s="2"/>
      <c r="K79" s="2"/>
    </row>
    <row r="80" spans="1:11" x14ac:dyDescent="0.2">
      <c r="A80">
        <f t="shared" si="3"/>
        <v>195.59999999999911</v>
      </c>
      <c r="B80">
        <f t="shared" si="4"/>
        <v>-0.26891982061525055</v>
      </c>
      <c r="C80">
        <f>B80*(Berechnung!B$5/2)</f>
        <v>-3.2270378473830066</v>
      </c>
      <c r="D80">
        <f t="shared" si="5"/>
        <v>-0.96316256679766243</v>
      </c>
      <c r="E80">
        <f>(D80*(Berechnung!B$5/2))</f>
        <v>-11.557950801571948</v>
      </c>
      <c r="H80" s="2"/>
      <c r="I80" s="2"/>
      <c r="J80" s="2"/>
      <c r="K80" s="2"/>
    </row>
    <row r="81" spans="1:11" x14ac:dyDescent="0.2">
      <c r="A81">
        <f t="shared" si="3"/>
        <v>195.7999999999991</v>
      </c>
      <c r="B81">
        <f t="shared" si="4"/>
        <v>-0.27228024704055898</v>
      </c>
      <c r="C81">
        <f>B81*(Berechnung!B$5/2)</f>
        <v>-3.2673629644867077</v>
      </c>
      <c r="D81">
        <f t="shared" si="5"/>
        <v>-0.96221799352928972</v>
      </c>
      <c r="E81">
        <f>(D81*(Berechnung!B$5/2))</f>
        <v>-11.546615922351476</v>
      </c>
      <c r="H81" s="2"/>
      <c r="I81" s="2"/>
      <c r="J81" s="2"/>
      <c r="K81" s="2"/>
    </row>
    <row r="82" spans="1:11" x14ac:dyDescent="0.2">
      <c r="A82">
        <f t="shared" si="3"/>
        <v>195.99999999999909</v>
      </c>
      <c r="B82">
        <f t="shared" si="4"/>
        <v>-0.27563735581698362</v>
      </c>
      <c r="C82">
        <f>B82*(Berechnung!B$5/2)</f>
        <v>-3.3076482698038037</v>
      </c>
      <c r="D82">
        <f t="shared" si="5"/>
        <v>-0.96126169593832334</v>
      </c>
      <c r="E82">
        <f>(D82*(Berechnung!B$5/2))</f>
        <v>-11.53514035125988</v>
      </c>
      <c r="H82" s="2"/>
      <c r="I82" s="2"/>
      <c r="J82" s="2"/>
      <c r="K82" s="2"/>
    </row>
    <row r="83" spans="1:11" x14ac:dyDescent="0.2">
      <c r="A83">
        <f t="shared" si="3"/>
        <v>196.19999999999908</v>
      </c>
      <c r="B83">
        <f t="shared" si="4"/>
        <v>-0.27899110603921351</v>
      </c>
      <c r="C83">
        <f>B83*(Berechnung!B$5/2)</f>
        <v>-3.3478932724705621</v>
      </c>
      <c r="D83">
        <f t="shared" si="5"/>
        <v>-0.96029368567694762</v>
      </c>
      <c r="E83">
        <f>(D83*(Berechnung!B$5/2))</f>
        <v>-11.523524228123371</v>
      </c>
      <c r="H83" s="2"/>
      <c r="I83" s="2"/>
      <c r="J83" s="2"/>
      <c r="K83" s="2"/>
    </row>
    <row r="84" spans="1:11" x14ac:dyDescent="0.2">
      <c r="A84">
        <f t="shared" si="3"/>
        <v>196.39999999999907</v>
      </c>
      <c r="B84">
        <f t="shared" si="4"/>
        <v>-0.28234145684286055</v>
      </c>
      <c r="C84">
        <f>B84*(Berechnung!B$5/2)</f>
        <v>-3.3880974821143264</v>
      </c>
      <c r="D84">
        <f t="shared" si="5"/>
        <v>-0.95931397454006218</v>
      </c>
      <c r="E84">
        <f>(D84*(Berechnung!B$5/2))</f>
        <v>-11.511767694480746</v>
      </c>
      <c r="H84" s="2"/>
      <c r="I84" s="2"/>
      <c r="J84" s="2"/>
      <c r="K84" s="2"/>
    </row>
    <row r="85" spans="1:11" x14ac:dyDescent="0.2">
      <c r="A85">
        <f t="shared" si="3"/>
        <v>196.59999999999906</v>
      </c>
      <c r="B85">
        <f t="shared" si="4"/>
        <v>-0.28568836740495784</v>
      </c>
      <c r="C85">
        <f>B85*(Berechnung!B$5/2)</f>
        <v>-3.4282604088594941</v>
      </c>
      <c r="D85">
        <f t="shared" si="5"/>
        <v>-0.95832257446513791</v>
      </c>
      <c r="E85">
        <f>(D85*(Berechnung!B$5/2))</f>
        <v>-11.499870893581654</v>
      </c>
      <c r="H85" s="2"/>
      <c r="I85" s="2"/>
      <c r="J85" s="2"/>
      <c r="K85" s="2"/>
    </row>
    <row r="86" spans="1:11" x14ac:dyDescent="0.2">
      <c r="A86">
        <f t="shared" si="3"/>
        <v>196.79999999999905</v>
      </c>
      <c r="B86">
        <f t="shared" si="4"/>
        <v>-0.28903179694445569</v>
      </c>
      <c r="C86">
        <f>B86*(Berechnung!B$5/2)</f>
        <v>-3.4683815633334683</v>
      </c>
      <c r="D86">
        <f t="shared" si="5"/>
        <v>-0.95731949753207202</v>
      </c>
      <c r="E86">
        <f>(D86*(Berechnung!B$5/2))</f>
        <v>-11.487833970384864</v>
      </c>
      <c r="H86" s="2"/>
      <c r="I86" s="2"/>
      <c r="J86" s="2"/>
      <c r="K86" s="2"/>
    </row>
    <row r="87" spans="1:11" x14ac:dyDescent="0.2">
      <c r="A87">
        <f t="shared" si="3"/>
        <v>196.99999999999903</v>
      </c>
      <c r="B87">
        <f t="shared" si="4"/>
        <v>-0.29237170472272067</v>
      </c>
      <c r="C87">
        <f>B87*(Berechnung!B$5/2)</f>
        <v>-3.5084604566726481</v>
      </c>
      <c r="D87">
        <f t="shared" si="5"/>
        <v>-0.95630475596304043</v>
      </c>
      <c r="E87">
        <f>(D87*(Berechnung!B$5/2))</f>
        <v>-11.475657071556485</v>
      </c>
      <c r="H87" s="2"/>
      <c r="I87" s="2"/>
      <c r="J87" s="2"/>
      <c r="K87" s="2"/>
    </row>
    <row r="88" spans="1:11" x14ac:dyDescent="0.2">
      <c r="A88">
        <f t="shared" si="3"/>
        <v>197.19999999999902</v>
      </c>
      <c r="B88">
        <f t="shared" si="4"/>
        <v>-0.29570805004403045</v>
      </c>
      <c r="C88">
        <f>B88*(Berechnung!B$5/2)</f>
        <v>-3.5484966005283654</v>
      </c>
      <c r="D88">
        <f t="shared" si="5"/>
        <v>-0.95527836212234873</v>
      </c>
      <c r="E88">
        <f>(D88*(Berechnung!B$5/2))</f>
        <v>-11.463340345468184</v>
      </c>
      <c r="H88" s="2"/>
      <c r="I88" s="2"/>
      <c r="J88" s="2"/>
      <c r="K88" s="2"/>
    </row>
    <row r="89" spans="1:11" x14ac:dyDescent="0.2">
      <c r="A89">
        <f t="shared" si="3"/>
        <v>197.39999999999901</v>
      </c>
      <c r="B89">
        <f t="shared" si="4"/>
        <v>-0.29904079225607022</v>
      </c>
      <c r="C89">
        <f>B89*(Berechnung!B$5/2)</f>
        <v>-3.5884895070728424</v>
      </c>
      <c r="D89">
        <f t="shared" si="5"/>
        <v>-0.95424032851628204</v>
      </c>
      <c r="E89">
        <f>(D89*(Berechnung!B$5/2))</f>
        <v>-11.450883942195384</v>
      </c>
      <c r="H89" s="2"/>
      <c r="I89" s="2"/>
      <c r="J89" s="2"/>
      <c r="K89" s="2"/>
    </row>
    <row r="90" spans="1:11" x14ac:dyDescent="0.2">
      <c r="A90">
        <f t="shared" si="3"/>
        <v>197.599999999999</v>
      </c>
      <c r="B90">
        <f t="shared" si="4"/>
        <v>-0.30236989075042742</v>
      </c>
      <c r="C90">
        <f>B90*(Berechnung!B$5/2)</f>
        <v>-3.628438689005129</v>
      </c>
      <c r="D90">
        <f t="shared" si="5"/>
        <v>-0.95319066779295247</v>
      </c>
      <c r="E90">
        <f>(D90*(Berechnung!B$5/2))</f>
        <v>-11.438288013515429</v>
      </c>
      <c r="H90" s="2"/>
      <c r="I90" s="2"/>
      <c r="J90" s="2"/>
      <c r="K90" s="2"/>
    </row>
    <row r="91" spans="1:11" x14ac:dyDescent="0.2">
      <c r="A91">
        <f t="shared" si="3"/>
        <v>197.79999999999899</v>
      </c>
      <c r="B91">
        <f t="shared" si="4"/>
        <v>-0.30569530496308844</v>
      </c>
      <c r="C91">
        <f>B91*(Berechnung!B$5/2)</f>
        <v>-3.6683436595570615</v>
      </c>
      <c r="D91">
        <f t="shared" si="5"/>
        <v>-0.95212939274214425</v>
      </c>
      <c r="E91">
        <f>(D91*(Berechnung!B$5/2))</f>
        <v>-11.425552712905731</v>
      </c>
      <c r="H91" s="2"/>
      <c r="I91" s="2"/>
      <c r="J91" s="2"/>
      <c r="K91" s="2"/>
    </row>
    <row r="92" spans="1:11" x14ac:dyDescent="0.2">
      <c r="A92">
        <f t="shared" si="3"/>
        <v>197.99999999999898</v>
      </c>
      <c r="B92">
        <f t="shared" si="4"/>
        <v>-0.30901699437492997</v>
      </c>
      <c r="C92">
        <f>B92*(Berechnung!B$5/2)</f>
        <v>-3.7082039324991598</v>
      </c>
      <c r="D92">
        <f t="shared" si="5"/>
        <v>-0.95105651629515919</v>
      </c>
      <c r="E92">
        <f>(D92*(Berechnung!B$5/2))</f>
        <v>-11.412678195541911</v>
      </c>
      <c r="H92" s="2"/>
      <c r="I92" s="2"/>
      <c r="J92" s="2"/>
      <c r="K92" s="2"/>
    </row>
    <row r="93" spans="1:11" x14ac:dyDescent="0.2">
      <c r="A93">
        <f t="shared" si="3"/>
        <v>198.19999999999897</v>
      </c>
      <c r="B93">
        <f t="shared" si="4"/>
        <v>-0.31233491851221534</v>
      </c>
      <c r="C93">
        <f>B93*(Berechnung!B$5/2)</f>
        <v>-3.7480190221465843</v>
      </c>
      <c r="D93">
        <f t="shared" si="5"/>
        <v>-0.94997205152465813</v>
      </c>
      <c r="E93">
        <f>(D93*(Berechnung!B$5/2))</f>
        <v>-11.399664618295898</v>
      </c>
      <c r="H93" s="2"/>
      <c r="J93" s="2"/>
    </row>
    <row r="94" spans="1:11" x14ac:dyDescent="0.2">
      <c r="A94">
        <f t="shared" si="3"/>
        <v>198.39999999999895</v>
      </c>
      <c r="B94">
        <f t="shared" si="4"/>
        <v>-0.31564903694708507</v>
      </c>
      <c r="C94">
        <f>B94*(Berechnung!B$5/2)</f>
        <v>-3.7877884433650211</v>
      </c>
      <c r="D94">
        <f t="shared" si="5"/>
        <v>-0.9488760116445023</v>
      </c>
      <c r="E94">
        <f>(D94*(Berechnung!B$5/2))</f>
        <v>-11.386512139734027</v>
      </c>
      <c r="H94" s="2"/>
    </row>
    <row r="95" spans="1:11" x14ac:dyDescent="0.2">
      <c r="A95">
        <f t="shared" si="3"/>
        <v>198.59999999999894</v>
      </c>
      <c r="B95">
        <f t="shared" si="4"/>
        <v>-0.31895930929805238</v>
      </c>
      <c r="C95">
        <f>B95*(Berechnung!B$5/2)</f>
        <v>-3.8275117115766286</v>
      </c>
      <c r="D95">
        <f t="shared" si="5"/>
        <v>-0.94776841000959167</v>
      </c>
      <c r="E95">
        <f>(D95*(Berechnung!B$5/2))</f>
        <v>-11.3732209201151</v>
      </c>
      <c r="H95" s="2"/>
    </row>
    <row r="96" spans="1:11" x14ac:dyDescent="0.2">
      <c r="A96">
        <f t="shared" si="3"/>
        <v>198.79999999999893</v>
      </c>
      <c r="B96">
        <f t="shared" si="4"/>
        <v>-0.32226569523049331</v>
      </c>
      <c r="C96">
        <f>B96*(Berechnung!B$5/2)</f>
        <v>-3.8671883427659197</v>
      </c>
      <c r="D96">
        <f t="shared" si="5"/>
        <v>-0.94664926011570238</v>
      </c>
      <c r="E96">
        <f>(D96*(Berechnung!B$5/2))</f>
        <v>-11.35979112138843</v>
      </c>
      <c r="H96" s="2"/>
    </row>
    <row r="97" spans="1:11" x14ac:dyDescent="0.2">
      <c r="A97">
        <f t="shared" si="3"/>
        <v>198.99999999999892</v>
      </c>
      <c r="B97">
        <f t="shared" si="4"/>
        <v>-0.32556815445713871</v>
      </c>
      <c r="C97">
        <f>B97*(Berechnung!B$5/2)</f>
        <v>-3.9068178534856646</v>
      </c>
      <c r="D97">
        <f t="shared" si="5"/>
        <v>-0.94551857559932295</v>
      </c>
      <c r="E97">
        <f>(D97*(Berechnung!B$5/2))</f>
        <v>-11.346222907191876</v>
      </c>
      <c r="H97" s="2"/>
    </row>
    <row r="98" spans="1:11" x14ac:dyDescent="0.2">
      <c r="A98">
        <f t="shared" si="3"/>
        <v>199.19999999999891</v>
      </c>
      <c r="B98">
        <f t="shared" si="4"/>
        <v>-0.32886664673856514</v>
      </c>
      <c r="C98">
        <f>B98*(Berechnung!B$5/2)</f>
        <v>-3.9463997608627817</v>
      </c>
      <c r="D98">
        <f t="shared" si="5"/>
        <v>-0.94437637023748733</v>
      </c>
      <c r="E98">
        <f>(D98*(Berechnung!B$5/2))</f>
        <v>-11.332516442849847</v>
      </c>
      <c r="H98" s="2"/>
      <c r="I98" s="2"/>
      <c r="J98" s="2"/>
      <c r="K98" s="2"/>
    </row>
    <row r="99" spans="1:11" x14ac:dyDescent="0.2">
      <c r="A99">
        <f t="shared" si="3"/>
        <v>199.3999999999989</v>
      </c>
      <c r="B99">
        <f t="shared" si="4"/>
        <v>-0.3321611318836854</v>
      </c>
      <c r="C99">
        <f>B99*(Berechnung!B$5/2)</f>
        <v>-3.9859335826042246</v>
      </c>
      <c r="D99">
        <f t="shared" si="5"/>
        <v>-0.94322265794760729</v>
      </c>
      <c r="E99">
        <f>(D99*(Berechnung!B$5/2))</f>
        <v>-11.318671895371288</v>
      </c>
      <c r="H99" s="2"/>
      <c r="I99" s="2"/>
      <c r="J99" s="2"/>
      <c r="K99" s="2"/>
    </row>
    <row r="100" spans="1:11" x14ac:dyDescent="0.2">
      <c r="A100">
        <f t="shared" si="3"/>
        <v>199.59999999999889</v>
      </c>
      <c r="B100">
        <f t="shared" si="4"/>
        <v>-0.33545156975023693</v>
      </c>
      <c r="C100">
        <f>B100*(Berechnung!B$5/2)</f>
        <v>-4.0254188370028432</v>
      </c>
      <c r="D100">
        <f t="shared" si="5"/>
        <v>-0.94205745278730313</v>
      </c>
      <c r="E100">
        <f>(D100*(Berechnung!B$5/2))</f>
        <v>-11.304689433447638</v>
      </c>
      <c r="H100" s="2"/>
      <c r="I100" s="2"/>
      <c r="J100" s="2"/>
      <c r="K100" s="2"/>
    </row>
    <row r="101" spans="1:11" x14ac:dyDescent="0.2">
      <c r="A101">
        <f t="shared" si="3"/>
        <v>199.79999999999887</v>
      </c>
      <c r="B101">
        <f t="shared" si="4"/>
        <v>-0.33873792024527272</v>
      </c>
      <c r="C101">
        <f>B101*(Berechnung!B$5/2)</f>
        <v>-4.0648550429432726</v>
      </c>
      <c r="D101">
        <f t="shared" si="5"/>
        <v>-0.94088076895423223</v>
      </c>
      <c r="E101">
        <f>(D101*(Berechnung!B$5/2))</f>
        <v>-11.290569227450787</v>
      </c>
      <c r="H101" s="2"/>
      <c r="I101" s="2"/>
      <c r="J101" s="2"/>
      <c r="K101" s="2"/>
    </row>
    <row r="102" spans="1:11" x14ac:dyDescent="0.2">
      <c r="A102">
        <f t="shared" si="3"/>
        <v>199.99999999999886</v>
      </c>
      <c r="B102">
        <f t="shared" si="4"/>
        <v>-0.34202014332564989</v>
      </c>
      <c r="C102">
        <f>B102*(Berechnung!B$5/2)</f>
        <v>-4.1042417199077992</v>
      </c>
      <c r="D102">
        <f t="shared" si="5"/>
        <v>-0.9396926207859152</v>
      </c>
      <c r="E102">
        <f>(D102*(Berechnung!B$5/2))</f>
        <v>-11.276311449430983</v>
      </c>
      <c r="H102" s="2"/>
      <c r="I102" s="2"/>
      <c r="J102" s="2"/>
      <c r="K102" s="2"/>
    </row>
    <row r="103" spans="1:11" x14ac:dyDescent="0.2">
      <c r="A103">
        <f t="shared" si="3"/>
        <v>200.19999999999885</v>
      </c>
      <c r="B103">
        <f t="shared" si="4"/>
        <v>-0.3452981989985156</v>
      </c>
      <c r="C103">
        <f>B103*(Berechnung!B$5/2)</f>
        <v>-4.1435783879821875</v>
      </c>
      <c r="D103">
        <f t="shared" si="5"/>
        <v>-0.93849302275956292</v>
      </c>
      <c r="E103">
        <f>(D103*(Berechnung!B$5/2))</f>
        <v>-11.261916273114755</v>
      </c>
      <c r="H103" s="2"/>
      <c r="I103" s="2"/>
      <c r="J103" s="2"/>
      <c r="K103" s="2"/>
    </row>
    <row r="104" spans="1:11" x14ac:dyDescent="0.2">
      <c r="A104">
        <f t="shared" si="3"/>
        <v>200.39999999999884</v>
      </c>
      <c r="B104">
        <f t="shared" si="4"/>
        <v>-0.34857204732179597</v>
      </c>
      <c r="C104">
        <f>B104*(Berechnung!B$5/2)</f>
        <v>-4.1828645678615519</v>
      </c>
      <c r="D104">
        <f t="shared" si="5"/>
        <v>-0.93728198949189867</v>
      </c>
      <c r="E104">
        <f>(D104*(Berechnung!B$5/2))</f>
        <v>-11.247383873902784</v>
      </c>
      <c r="H104" s="2"/>
      <c r="I104" s="2"/>
      <c r="J104" s="2"/>
      <c r="K104" s="2"/>
    </row>
    <row r="105" spans="1:11" x14ac:dyDescent="0.2">
      <c r="A105">
        <f t="shared" si="3"/>
        <v>200.59999999999883</v>
      </c>
      <c r="B105">
        <f t="shared" si="4"/>
        <v>-0.35184164840468241</v>
      </c>
      <c r="C105">
        <f>B105*(Berechnung!B$5/2)</f>
        <v>-4.2220997808561886</v>
      </c>
      <c r="D105">
        <f t="shared" si="5"/>
        <v>-0.9360595357389806</v>
      </c>
      <c r="E105">
        <f>(D105*(Berechnung!B$5/2))</f>
        <v>-11.232714428867768</v>
      </c>
      <c r="H105" s="2"/>
      <c r="I105" s="2"/>
      <c r="J105" s="2"/>
      <c r="K105" s="2"/>
    </row>
    <row r="106" spans="1:11" x14ac:dyDescent="0.2">
      <c r="A106">
        <f t="shared" si="3"/>
        <v>200.79999999999882</v>
      </c>
      <c r="B106">
        <f t="shared" si="4"/>
        <v>-0.35510696240811745</v>
      </c>
      <c r="C106">
        <f>B106*(Berechnung!B$5/2)</f>
        <v>-4.2612835488974099</v>
      </c>
      <c r="D106">
        <f t="shared" si="5"/>
        <v>-0.93482567639602188</v>
      </c>
      <c r="E106">
        <f>(D106*(Berechnung!B$5/2))</f>
        <v>-11.217908116752263</v>
      </c>
      <c r="H106" s="2"/>
      <c r="I106" s="2"/>
      <c r="J106" s="2"/>
      <c r="K106" s="2"/>
    </row>
    <row r="107" spans="1:11" x14ac:dyDescent="0.2">
      <c r="A107">
        <f t="shared" si="3"/>
        <v>200.99999999999881</v>
      </c>
      <c r="B107">
        <f t="shared" si="4"/>
        <v>-0.35836794954528095</v>
      </c>
      <c r="C107">
        <f>B107*(Berechnung!B$5/2)</f>
        <v>-4.3004153945433714</v>
      </c>
      <c r="D107">
        <f t="shared" si="5"/>
        <v>-0.93358042649720918</v>
      </c>
      <c r="E107">
        <f>(D107*(Berechnung!B$5/2))</f>
        <v>-11.20296511796651</v>
      </c>
      <c r="H107" s="2"/>
      <c r="I107" s="2"/>
      <c r="J107" s="2"/>
      <c r="K107" s="2"/>
    </row>
    <row r="108" spans="1:11" x14ac:dyDescent="0.2">
      <c r="A108">
        <f t="shared" si="3"/>
        <v>201.19999999999879</v>
      </c>
      <c r="B108">
        <f t="shared" si="4"/>
        <v>-0.36162457008207283</v>
      </c>
      <c r="C108">
        <f>B108*(Berechnung!B$5/2)</f>
        <v>-4.3394948409848739</v>
      </c>
      <c r="D108">
        <f t="shared" si="5"/>
        <v>-0.93232380121551972</v>
      </c>
      <c r="E108">
        <f>(D108*(Berechnung!B$5/2))</f>
        <v>-11.187885614586236</v>
      </c>
      <c r="H108" s="2"/>
      <c r="I108" s="2"/>
      <c r="J108" s="2"/>
      <c r="K108" s="2"/>
    </row>
    <row r="109" spans="1:11" x14ac:dyDescent="0.2">
      <c r="A109">
        <f t="shared" si="3"/>
        <v>201.39999999999878</v>
      </c>
      <c r="B109">
        <f t="shared" si="4"/>
        <v>-0.36487678433759996</v>
      </c>
      <c r="C109">
        <f>B109*(Berechnung!B$5/2)</f>
        <v>-4.3785214120511995</v>
      </c>
      <c r="D109">
        <f t="shared" si="5"/>
        <v>-0.93105581586253605</v>
      </c>
      <c r="E109">
        <f>(D109*(Berechnung!B$5/2))</f>
        <v>-11.172669790350433</v>
      </c>
      <c r="H109" s="2"/>
      <c r="I109" s="2"/>
      <c r="J109" s="2"/>
      <c r="K109" s="2"/>
    </row>
    <row r="110" spans="1:11" x14ac:dyDescent="0.2">
      <c r="A110">
        <f t="shared" si="3"/>
        <v>201.59999999999877</v>
      </c>
      <c r="B110">
        <f t="shared" si="4"/>
        <v>-0.3681245526846581</v>
      </c>
      <c r="C110">
        <f>B110*(Berechnung!B$5/2)</f>
        <v>-4.417494632215897</v>
      </c>
      <c r="D110">
        <f t="shared" si="5"/>
        <v>-0.92977648588825923</v>
      </c>
      <c r="E110">
        <f>(D110*(Berechnung!B$5/2))</f>
        <v>-11.15731783065911</v>
      </c>
      <c r="H110" s="2"/>
      <c r="I110" s="2"/>
      <c r="J110" s="2"/>
      <c r="K110" s="2"/>
    </row>
    <row r="111" spans="1:11" x14ac:dyDescent="0.2">
      <c r="A111">
        <f t="shared" si="3"/>
        <v>201.79999999999876</v>
      </c>
      <c r="B111">
        <f t="shared" si="4"/>
        <v>-0.37136783555021435</v>
      </c>
      <c r="C111">
        <f>B111*(Berechnung!B$5/2)</f>
        <v>-4.4564140266025722</v>
      </c>
      <c r="D111">
        <f t="shared" si="5"/>
        <v>-0.92848582688092174</v>
      </c>
      <c r="E111">
        <f>(D111*(Berechnung!B$5/2))</f>
        <v>-11.141829922571061</v>
      </c>
      <c r="H111" s="2"/>
      <c r="I111" s="2"/>
      <c r="J111" s="2"/>
      <c r="K111" s="2"/>
    </row>
    <row r="112" spans="1:11" x14ac:dyDescent="0.2">
      <c r="A112">
        <f t="shared" si="3"/>
        <v>201.99999999999875</v>
      </c>
      <c r="B112">
        <f t="shared" si="4"/>
        <v>-0.37460659341589142</v>
      </c>
      <c r="C112">
        <f>B112*(Berechnung!B$5/2)</f>
        <v>-4.4952791209906966</v>
      </c>
      <c r="D112">
        <f t="shared" si="5"/>
        <v>-0.92718385456679575</v>
      </c>
      <c r="E112">
        <f>(D112*(Berechnung!B$5/2))</f>
        <v>-11.126206254801549</v>
      </c>
      <c r="H112" s="2"/>
      <c r="I112" s="2"/>
      <c r="J112" s="2"/>
      <c r="K112" s="2"/>
    </row>
    <row r="113" spans="1:11" x14ac:dyDescent="0.2">
      <c r="A113">
        <f t="shared" si="3"/>
        <v>202.19999999999874</v>
      </c>
      <c r="B113">
        <f t="shared" si="4"/>
        <v>-0.37784078681844629</v>
      </c>
      <c r="C113">
        <f>B113*(Berechnung!B$5/2)</f>
        <v>-4.5340894418213553</v>
      </c>
      <c r="D113">
        <f t="shared" si="5"/>
        <v>-0.92587058481000328</v>
      </c>
      <c r="E113">
        <f>(D113*(Berechnung!B$5/2))</f>
        <v>-11.110447017720039</v>
      </c>
      <c r="H113" s="2"/>
      <c r="I113" s="2"/>
      <c r="J113" s="2"/>
      <c r="K113" s="2"/>
    </row>
    <row r="114" spans="1:11" x14ac:dyDescent="0.2">
      <c r="A114">
        <f t="shared" si="3"/>
        <v>202.39999999999873</v>
      </c>
      <c r="B114">
        <f t="shared" si="4"/>
        <v>-0.38107037635025315</v>
      </c>
      <c r="C114">
        <f>B114*(Berechnung!B$5/2)</f>
        <v>-4.5728445162030376</v>
      </c>
      <c r="D114">
        <f t="shared" si="5"/>
        <v>-0.92454603361232179</v>
      </c>
      <c r="E114">
        <f>(D114*(Berechnung!B$5/2))</f>
        <v>-11.094552403347862</v>
      </c>
      <c r="H114" s="2"/>
      <c r="I114" s="2"/>
      <c r="J114" s="2"/>
      <c r="K114" s="2"/>
    </row>
    <row r="115" spans="1:11" x14ac:dyDescent="0.2">
      <c r="A115">
        <f t="shared" si="3"/>
        <v>202.59999999999872</v>
      </c>
      <c r="B115">
        <f t="shared" si="4"/>
        <v>-0.384295322659783</v>
      </c>
      <c r="C115">
        <f>B115*(Berechnung!B$5/2)</f>
        <v>-4.6115438719173962</v>
      </c>
      <c r="D115">
        <f t="shared" si="5"/>
        <v>-0.92321021711298956</v>
      </c>
      <c r="E115">
        <f>(D115*(Berechnung!B$5/2))</f>
        <v>-11.078522605355875</v>
      </c>
      <c r="H115" s="2"/>
      <c r="I115" s="2"/>
      <c r="J115" s="2"/>
      <c r="K115" s="2"/>
    </row>
    <row r="116" spans="1:11" x14ac:dyDescent="0.2">
      <c r="A116">
        <f t="shared" si="3"/>
        <v>202.7999999999987</v>
      </c>
      <c r="B116">
        <f t="shared" si="4"/>
        <v>-0.38751558645208206</v>
      </c>
      <c r="C116">
        <f>B116*(Berechnung!B$5/2)</f>
        <v>-4.6501870374249847</v>
      </c>
      <c r="D116">
        <f t="shared" si="5"/>
        <v>-0.92186315158850929</v>
      </c>
      <c r="E116">
        <f>(D116*(Berechnung!B$5/2))</f>
        <v>-11.062357819062111</v>
      </c>
      <c r="H116" s="2"/>
      <c r="I116" s="2"/>
      <c r="J116" s="2"/>
      <c r="K116" s="2"/>
    </row>
    <row r="117" spans="1:11" x14ac:dyDescent="0.2">
      <c r="A117">
        <f t="shared" si="3"/>
        <v>202.99999999999869</v>
      </c>
      <c r="B117">
        <f t="shared" si="4"/>
        <v>-0.39073112848925268</v>
      </c>
      <c r="C117">
        <f>B117*(Berechnung!B$5/2)</f>
        <v>-4.6887735418710319</v>
      </c>
      <c r="D117">
        <f t="shared" si="5"/>
        <v>-0.92050485345244926</v>
      </c>
      <c r="E117">
        <f>(D117*(Berechnung!B$5/2))</f>
        <v>-11.046058241429391</v>
      </c>
      <c r="H117" s="2"/>
      <c r="I117" s="2"/>
      <c r="J117" s="2"/>
      <c r="K117" s="2"/>
    </row>
    <row r="118" spans="1:11" x14ac:dyDescent="0.2">
      <c r="A118">
        <f t="shared" si="3"/>
        <v>203.19999999999868</v>
      </c>
      <c r="B118">
        <f t="shared" si="4"/>
        <v>-0.3939419095909299</v>
      </c>
      <c r="C118">
        <f>B118*(Berechnung!B$5/2)</f>
        <v>-4.7273029150911583</v>
      </c>
      <c r="D118">
        <f t="shared" si="5"/>
        <v>-0.91913533925524349</v>
      </c>
      <c r="E118">
        <f>(D118*(Berechnung!B$5/2))</f>
        <v>-11.029624071062923</v>
      </c>
      <c r="H118" s="2"/>
      <c r="I118" s="2"/>
      <c r="J118" s="2"/>
      <c r="K118" s="2"/>
    </row>
    <row r="119" spans="1:11" x14ac:dyDescent="0.2">
      <c r="A119">
        <f t="shared" si="3"/>
        <v>203.39999999999867</v>
      </c>
      <c r="B119">
        <f t="shared" si="4"/>
        <v>-0.39714789063475919</v>
      </c>
      <c r="C119">
        <f>B119*(Berechnung!B$5/2)</f>
        <v>-4.7657746876171103</v>
      </c>
      <c r="D119">
        <f t="shared" si="5"/>
        <v>-0.91775462568399035</v>
      </c>
      <c r="E119">
        <f>(D119*(Berechnung!B$5/2))</f>
        <v>-11.013055508207884</v>
      </c>
      <c r="H119" s="2"/>
      <c r="I119" s="2"/>
      <c r="J119" s="2"/>
      <c r="K119" s="2"/>
    </row>
    <row r="120" spans="1:11" x14ac:dyDescent="0.2">
      <c r="A120">
        <f t="shared" si="3"/>
        <v>203.59999999999866</v>
      </c>
      <c r="B120">
        <f t="shared" si="4"/>
        <v>-0.40034903255687382</v>
      </c>
      <c r="C120">
        <f>B120*(Berechnung!B$5/2)</f>
        <v>-4.8041883906824854</v>
      </c>
      <c r="D120">
        <f t="shared" si="5"/>
        <v>-0.91636272956224885</v>
      </c>
      <c r="E120">
        <f>(D120*(Berechnung!B$5/2))</f>
        <v>-10.996352754746987</v>
      </c>
      <c r="H120" s="2"/>
      <c r="I120" s="2"/>
      <c r="J120" s="2"/>
      <c r="K120" s="2"/>
    </row>
    <row r="121" spans="1:11" x14ac:dyDescent="0.2">
      <c r="A121">
        <f t="shared" si="3"/>
        <v>203.79999999999865</v>
      </c>
      <c r="B121">
        <f t="shared" si="4"/>
        <v>-0.40354529635236869</v>
      </c>
      <c r="C121">
        <f>B121*(Berechnung!B$5/2)</f>
        <v>-4.8425435562284243</v>
      </c>
      <c r="D121">
        <f t="shared" si="5"/>
        <v>-0.91495966784983418</v>
      </c>
      <c r="E121">
        <f>(D121*(Berechnung!B$5/2))</f>
        <v>-10.97951601419801</v>
      </c>
      <c r="H121" s="2"/>
      <c r="I121" s="2"/>
      <c r="J121" s="2"/>
      <c r="K121" s="2"/>
    </row>
    <row r="122" spans="1:11" x14ac:dyDescent="0.2">
      <c r="A122">
        <f t="shared" si="3"/>
        <v>203.99999999999864</v>
      </c>
      <c r="B122">
        <f t="shared" si="4"/>
        <v>-0.40673664307577789</v>
      </c>
      <c r="C122">
        <f>B122*(Berechnung!B$5/2)</f>
        <v>-4.8808397169093345</v>
      </c>
      <c r="D122">
        <f t="shared" si="5"/>
        <v>-0.91354545764261086</v>
      </c>
      <c r="E122">
        <f>(D122*(Berechnung!B$5/2))</f>
        <v>-10.96254549171133</v>
      </c>
      <c r="H122" s="2"/>
      <c r="I122" s="2"/>
      <c r="J122" s="2"/>
      <c r="K122" s="2"/>
    </row>
    <row r="123" spans="1:11" x14ac:dyDescent="0.2">
      <c r="A123">
        <f t="shared" si="3"/>
        <v>204.19999999999862</v>
      </c>
      <c r="B123">
        <f t="shared" si="4"/>
        <v>-0.40992303384155071</v>
      </c>
      <c r="C123">
        <f>B123*(Berechnung!B$5/2)</f>
        <v>-4.9190764060986085</v>
      </c>
      <c r="D123">
        <f t="shared" si="5"/>
        <v>-0.91212011617228295</v>
      </c>
      <c r="E123">
        <f>(D123*(Berechnung!B$5/2))</f>
        <v>-10.945441394067394</v>
      </c>
      <c r="H123" s="2"/>
      <c r="I123" s="2"/>
      <c r="J123" s="2"/>
      <c r="K123" s="2"/>
    </row>
    <row r="124" spans="1:11" x14ac:dyDescent="0.2">
      <c r="A124">
        <f t="shared" si="3"/>
        <v>204.39999999999861</v>
      </c>
      <c r="B124">
        <f t="shared" si="4"/>
        <v>-0.41310442982451956</v>
      </c>
      <c r="C124">
        <f>B124*(Berechnung!B$5/2)</f>
        <v>-4.9572531578942343</v>
      </c>
      <c r="D124">
        <f t="shared" si="5"/>
        <v>-0.91068366080618723</v>
      </c>
      <c r="E124">
        <f>(D124*(Berechnung!B$5/2))</f>
        <v>-10.928203929674247</v>
      </c>
      <c r="H124" s="2"/>
      <c r="I124" s="2"/>
      <c r="J124" s="2"/>
      <c r="K124" s="2"/>
    </row>
    <row r="125" spans="1:11" x14ac:dyDescent="0.2">
      <c r="A125">
        <f t="shared" si="3"/>
        <v>204.5999999999986</v>
      </c>
      <c r="B125">
        <f t="shared" si="4"/>
        <v>-0.41628079226037878</v>
      </c>
      <c r="C125">
        <f>B125*(Berechnung!B$5/2)</f>
        <v>-4.9953695071245452</v>
      </c>
      <c r="D125">
        <f t="shared" si="5"/>
        <v>-0.90923610904707874</v>
      </c>
      <c r="E125">
        <f>(D125*(Berechnung!B$5/2))</f>
        <v>-10.910833308564944</v>
      </c>
      <c r="H125" s="2"/>
      <c r="I125" s="2"/>
      <c r="J125" s="2"/>
      <c r="K125" s="2"/>
    </row>
    <row r="126" spans="1:11" x14ac:dyDescent="0.2">
      <c r="A126">
        <f t="shared" si="3"/>
        <v>204.79999999999859</v>
      </c>
      <c r="B126">
        <f t="shared" si="4"/>
        <v>-0.41945208244615456</v>
      </c>
      <c r="C126">
        <f>B126*(Berechnung!B$5/2)</f>
        <v>-5.033424989353855</v>
      </c>
      <c r="D126">
        <f t="shared" si="5"/>
        <v>-0.90777747853291912</v>
      </c>
      <c r="E126">
        <f>(D126*(Berechnung!B$5/2))</f>
        <v>-10.893329742395029</v>
      </c>
      <c r="H126" s="2"/>
      <c r="I126" s="2"/>
      <c r="J126" s="2"/>
      <c r="K126" s="2"/>
    </row>
    <row r="127" spans="1:11" x14ac:dyDescent="0.2">
      <c r="A127">
        <f t="shared" si="3"/>
        <v>204.99999999999858</v>
      </c>
      <c r="B127">
        <f t="shared" si="4"/>
        <v>-0.42261826174067674</v>
      </c>
      <c r="C127">
        <f>B127*(Berechnung!B$5/2)</f>
        <v>-5.0714191408881213</v>
      </c>
      <c r="D127">
        <f t="shared" si="5"/>
        <v>-0.90630778703666059</v>
      </c>
      <c r="E127">
        <f>(D127*(Berechnung!B$5/2))</f>
        <v>-10.875693444439927</v>
      </c>
      <c r="H127" s="2"/>
      <c r="I127" s="2"/>
      <c r="J127" s="2"/>
      <c r="K127" s="2"/>
    </row>
    <row r="128" spans="1:11" x14ac:dyDescent="0.2">
      <c r="A128">
        <f t="shared" si="3"/>
        <v>205.19999999999857</v>
      </c>
      <c r="B128">
        <f t="shared" si="4"/>
        <v>-0.42577929156505018</v>
      </c>
      <c r="C128">
        <f>B128*(Berechnung!B$5/2)</f>
        <v>-5.1093514987806019</v>
      </c>
      <c r="D128">
        <f t="shared" si="5"/>
        <v>-0.90482705246603012</v>
      </c>
      <c r="E128">
        <f>(D128*(Berechnung!B$5/2))</f>
        <v>-10.857924629592361</v>
      </c>
      <c r="H128" s="2"/>
      <c r="I128" s="2"/>
      <c r="J128" s="2"/>
      <c r="K128" s="2"/>
    </row>
    <row r="129" spans="1:11" x14ac:dyDescent="0.2">
      <c r="A129">
        <f t="shared" si="3"/>
        <v>205.39999999999856</v>
      </c>
      <c r="B129">
        <f t="shared" si="4"/>
        <v>-0.42893513340312328</v>
      </c>
      <c r="C129">
        <f>B129*(Berechnung!B$5/2)</f>
        <v>-5.1472216008374794</v>
      </c>
      <c r="D129">
        <f t="shared" si="5"/>
        <v>-0.9033352928633116</v>
      </c>
      <c r="E129">
        <f>(D129*(Berechnung!B$5/2))</f>
        <v>-10.840023514359739</v>
      </c>
      <c r="H129" s="2"/>
      <c r="I129" s="2"/>
      <c r="J129" s="2"/>
      <c r="K129" s="2"/>
    </row>
    <row r="130" spans="1:11" x14ac:dyDescent="0.2">
      <c r="A130">
        <f t="shared" si="3"/>
        <v>205.59999999999854</v>
      </c>
      <c r="B130">
        <f t="shared" si="4"/>
        <v>-0.43208574880195949</v>
      </c>
      <c r="C130">
        <f>B130*(Berechnung!B$5/2)</f>
        <v>-5.1850289856235143</v>
      </c>
      <c r="D130">
        <f t="shared" si="5"/>
        <v>-0.90183252640512468</v>
      </c>
      <c r="E130">
        <f>(D130*(Berechnung!B$5/2))</f>
        <v>-10.821990316861497</v>
      </c>
      <c r="H130" s="2"/>
      <c r="I130" s="2"/>
      <c r="J130" s="2"/>
      <c r="K130" s="2"/>
    </row>
    <row r="131" spans="1:11" x14ac:dyDescent="0.2">
      <c r="A131">
        <f t="shared" si="3"/>
        <v>205.79999999999853</v>
      </c>
      <c r="B131">
        <f t="shared" si="4"/>
        <v>-0.43523109937230459</v>
      </c>
      <c r="C131">
        <f>B131*(Berechnung!B$5/2)</f>
        <v>-5.2227731924676553</v>
      </c>
      <c r="D131">
        <f t="shared" si="5"/>
        <v>-0.90031877140220462</v>
      </c>
      <c r="E131">
        <f>(D131*(Berechnung!B$5/2))</f>
        <v>-10.803825256826455</v>
      </c>
      <c r="H131" s="2"/>
      <c r="I131" s="2"/>
      <c r="J131" s="2"/>
      <c r="K131" s="2"/>
    </row>
    <row r="132" spans="1:11" x14ac:dyDescent="0.2">
      <c r="A132">
        <f t="shared" ref="A132:A195" si="6">A131+0.2</f>
        <v>205.99999999999852</v>
      </c>
      <c r="B132">
        <f t="shared" ref="B132:B195" si="7">SIN(A132*PI()/180)</f>
        <v>-0.43837114678905392</v>
      </c>
      <c r="C132">
        <f>B132*(Berechnung!B$5/2)</f>
        <v>-5.2604537614686473</v>
      </c>
      <c r="D132">
        <f t="shared" ref="D132:D195" si="8">COS(A132*PI()/180)</f>
        <v>-0.89879404629917847</v>
      </c>
      <c r="E132">
        <f>(D132*(Berechnung!B$5/2))</f>
        <v>-10.785528555590142</v>
      </c>
      <c r="H132" s="2"/>
      <c r="I132" s="2"/>
      <c r="J132" s="2"/>
      <c r="K132" s="2"/>
    </row>
    <row r="133" spans="1:11" x14ac:dyDescent="0.2">
      <c r="A133">
        <f t="shared" si="6"/>
        <v>206.19999999999851</v>
      </c>
      <c r="B133">
        <f t="shared" si="7"/>
        <v>-0.44150585279172155</v>
      </c>
      <c r="C133">
        <f>B133*(Berechnung!B$5/2)</f>
        <v>-5.2980702335006589</v>
      </c>
      <c r="D133">
        <f t="shared" si="8"/>
        <v>-0.89725836967434003</v>
      </c>
      <c r="E133">
        <f>(D133*(Berechnung!B$5/2))</f>
        <v>-10.767100436092081</v>
      </c>
      <c r="H133" s="2"/>
      <c r="I133" s="2"/>
      <c r="J133" s="2"/>
      <c r="K133" s="2"/>
    </row>
    <row r="134" spans="1:11" x14ac:dyDescent="0.2">
      <c r="A134">
        <f t="shared" si="6"/>
        <v>206.3999999999985</v>
      </c>
      <c r="B134">
        <f t="shared" si="7"/>
        <v>-0.44463517918490369</v>
      </c>
      <c r="C134">
        <f>B134*(Berechnung!B$5/2)</f>
        <v>-5.3356221502188443</v>
      </c>
      <c r="D134">
        <f t="shared" si="8"/>
        <v>-0.89571176023942467</v>
      </c>
      <c r="E134">
        <f>(D134*(Berechnung!B$5/2))</f>
        <v>-10.748541122873096</v>
      </c>
      <c r="H134" s="2"/>
      <c r="I134" s="2"/>
      <c r="J134" s="2"/>
      <c r="K134" s="2"/>
    </row>
    <row r="135" spans="1:11" x14ac:dyDescent="0.2">
      <c r="A135">
        <f t="shared" si="6"/>
        <v>206.59999999999849</v>
      </c>
      <c r="B135">
        <f t="shared" si="7"/>
        <v>-0.44775908783874574</v>
      </c>
      <c r="C135">
        <f>B135*(Berechnung!B$5/2)</f>
        <v>-5.3731090540649493</v>
      </c>
      <c r="D135">
        <f t="shared" si="8"/>
        <v>-0.89415423683938022</v>
      </c>
      <c r="E135">
        <f>(D135*(Berechnung!B$5/2))</f>
        <v>-10.729850842072562</v>
      </c>
      <c r="H135" s="2"/>
      <c r="I135" s="2"/>
      <c r="J135" s="2"/>
      <c r="K135" s="2"/>
    </row>
    <row r="136" spans="1:11" x14ac:dyDescent="0.2">
      <c r="A136">
        <f t="shared" si="6"/>
        <v>206.79999999999848</v>
      </c>
      <c r="B136">
        <f t="shared" si="7"/>
        <v>-0.45087754068940705</v>
      </c>
      <c r="C136">
        <f>B136*(Berechnung!B$5/2)</f>
        <v>-5.4105304882728849</v>
      </c>
      <c r="D136">
        <f t="shared" si="8"/>
        <v>-0.89258581845213747</v>
      </c>
      <c r="E136">
        <f>(D136*(Berechnung!B$5/2))</f>
        <v>-10.711029821425649</v>
      </c>
      <c r="H136" s="2"/>
      <c r="I136" s="2"/>
      <c r="J136" s="2"/>
      <c r="K136" s="2"/>
    </row>
    <row r="137" spans="1:11" x14ac:dyDescent="0.2">
      <c r="A137">
        <f t="shared" si="6"/>
        <v>206.99999999999847</v>
      </c>
      <c r="B137">
        <f t="shared" si="7"/>
        <v>-0.45399049973952293</v>
      </c>
      <c r="C137">
        <f>B137*(Berechnung!B$5/2)</f>
        <v>-5.447885996874275</v>
      </c>
      <c r="D137">
        <f t="shared" si="8"/>
        <v>-0.89100652418838</v>
      </c>
      <c r="E137">
        <f>(D137*(Berechnung!B$5/2))</f>
        <v>-10.692078290260561</v>
      </c>
      <c r="H137" s="2"/>
      <c r="I137" s="2"/>
      <c r="J137" s="2"/>
      <c r="K137" s="2"/>
    </row>
    <row r="138" spans="1:11" x14ac:dyDescent="0.2">
      <c r="A138">
        <f t="shared" si="6"/>
        <v>207.19999999999845</v>
      </c>
      <c r="B138">
        <f t="shared" si="7"/>
        <v>-0.45709792705867014</v>
      </c>
      <c r="C138">
        <f>B138*(Berechnung!B$5/2)</f>
        <v>-5.4851751247040417</v>
      </c>
      <c r="D138">
        <f t="shared" si="8"/>
        <v>-0.88941637329130985</v>
      </c>
      <c r="E138">
        <f>(D138*(Berechnung!B$5/2))</f>
        <v>-10.672996479495719</v>
      </c>
      <c r="H138" s="2"/>
      <c r="I138" s="2"/>
      <c r="J138" s="2"/>
      <c r="K138" s="2"/>
    </row>
    <row r="139" spans="1:11" x14ac:dyDescent="0.2">
      <c r="A139">
        <f t="shared" si="6"/>
        <v>207.39999999999844</v>
      </c>
      <c r="B139">
        <f t="shared" si="7"/>
        <v>-0.4601997847838275</v>
      </c>
      <c r="C139">
        <f>B139*(Berechnung!B$5/2)</f>
        <v>-5.52239741740593</v>
      </c>
      <c r="D139">
        <f t="shared" si="8"/>
        <v>-0.88781538513641389</v>
      </c>
      <c r="E139">
        <f>(D139*(Berechnung!B$5/2))</f>
        <v>-10.653784621636966</v>
      </c>
      <c r="H139" s="2"/>
      <c r="I139" s="2"/>
      <c r="J139" s="2"/>
      <c r="K139" s="2"/>
    </row>
    <row r="140" spans="1:11" x14ac:dyDescent="0.2">
      <c r="A140">
        <f t="shared" si="6"/>
        <v>207.59999999999843</v>
      </c>
      <c r="B140">
        <f t="shared" si="7"/>
        <v>-0.46329603511983741</v>
      </c>
      <c r="C140">
        <f>B140*(Berechnung!B$5/2)</f>
        <v>-5.559552421438049</v>
      </c>
      <c r="D140">
        <f t="shared" si="8"/>
        <v>-0.88620357923122739</v>
      </c>
      <c r="E140">
        <f>(D140*(Berechnung!B$5/2))</f>
        <v>-10.634442950774728</v>
      </c>
      <c r="H140" s="2"/>
      <c r="I140" s="2"/>
      <c r="J140" s="2"/>
      <c r="K140" s="2"/>
    </row>
    <row r="141" spans="1:11" x14ac:dyDescent="0.2">
      <c r="A141">
        <f t="shared" si="6"/>
        <v>207.79999999999842</v>
      </c>
      <c r="B141">
        <f t="shared" si="7"/>
        <v>-0.46638664033986671</v>
      </c>
      <c r="C141">
        <f>B141*(Berechnung!B$5/2)</f>
        <v>-5.5966396840784007</v>
      </c>
      <c r="D141">
        <f t="shared" si="8"/>
        <v>-0.88458097521509682</v>
      </c>
      <c r="E141">
        <f>(D141*(Berechnung!B$5/2))</f>
        <v>-10.614971702581162</v>
      </c>
      <c r="H141" s="2"/>
      <c r="I141" s="2"/>
      <c r="J141" s="2"/>
      <c r="K141" s="2"/>
    </row>
    <row r="142" spans="1:11" x14ac:dyDescent="0.2">
      <c r="A142">
        <f t="shared" si="6"/>
        <v>207.99999999999841</v>
      </c>
      <c r="B142">
        <f t="shared" si="7"/>
        <v>-0.46947156278586655</v>
      </c>
      <c r="C142">
        <f>B142*(Berechnung!B$5/2)</f>
        <v>-5.6336587534303986</v>
      </c>
      <c r="D142">
        <f t="shared" si="8"/>
        <v>-0.88294759285893987</v>
      </c>
      <c r="E142">
        <f>(D142*(Berechnung!B$5/2))</f>
        <v>-10.595371114307278</v>
      </c>
      <c r="H142" s="2"/>
      <c r="I142" s="2"/>
      <c r="J142" s="2"/>
      <c r="K142" s="2"/>
    </row>
    <row r="143" spans="1:11" x14ac:dyDescent="0.2">
      <c r="A143">
        <f t="shared" si="6"/>
        <v>208.1999999999984</v>
      </c>
      <c r="B143">
        <f t="shared" si="7"/>
        <v>-0.47255076486902886</v>
      </c>
      <c r="C143">
        <f>B143*(Berechnung!B$5/2)</f>
        <v>-5.6706091784283466</v>
      </c>
      <c r="D143">
        <f t="shared" si="8"/>
        <v>-0.88130345206500571</v>
      </c>
      <c r="E143">
        <f>(D143*(Berechnung!B$5/2))</f>
        <v>-10.575641424780068</v>
      </c>
      <c r="H143" s="2"/>
      <c r="I143" s="2"/>
      <c r="J143" s="2"/>
      <c r="K143" s="2"/>
    </row>
    <row r="144" spans="1:11" x14ac:dyDescent="0.2">
      <c r="A144">
        <f t="shared" si="6"/>
        <v>208.39999999999839</v>
      </c>
      <c r="B144">
        <f t="shared" si="7"/>
        <v>-0.47562420907025033</v>
      </c>
      <c r="C144">
        <f>B144*(Berechnung!B$5/2)</f>
        <v>-5.7074905088430041</v>
      </c>
      <c r="D144">
        <f t="shared" si="8"/>
        <v>-0.87964857286663001</v>
      </c>
      <c r="E144">
        <f>(D144*(Berechnung!B$5/2))</f>
        <v>-10.55578287439956</v>
      </c>
      <c r="H144" s="2"/>
      <c r="I144" s="2"/>
      <c r="J144" s="2"/>
      <c r="K144" s="2"/>
    </row>
    <row r="145" spans="1:11" x14ac:dyDescent="0.2">
      <c r="A145">
        <f t="shared" si="6"/>
        <v>208.59999999999837</v>
      </c>
      <c r="B145">
        <f t="shared" si="7"/>
        <v>-0.47869185794058172</v>
      </c>
      <c r="C145">
        <f>B145*(Berechnung!B$5/2)</f>
        <v>-5.7443022952869809</v>
      </c>
      <c r="D145">
        <f t="shared" si="8"/>
        <v>-0.87798297542799419</v>
      </c>
      <c r="E145">
        <f>(D145*(Berechnung!B$5/2))</f>
        <v>-10.53579570513593</v>
      </c>
      <c r="H145" s="2"/>
      <c r="I145" s="2"/>
      <c r="J145" s="2"/>
      <c r="K145" s="2"/>
    </row>
    <row r="146" spans="1:11" x14ac:dyDescent="0.2">
      <c r="A146">
        <f t="shared" si="6"/>
        <v>208.79999999999836</v>
      </c>
      <c r="B146">
        <f t="shared" si="7"/>
        <v>-0.48175367410169007</v>
      </c>
      <c r="C146">
        <f>B146*(Berechnung!B$5/2)</f>
        <v>-5.7810440892202806</v>
      </c>
      <c r="D146">
        <f t="shared" si="8"/>
        <v>-0.87630668004387746</v>
      </c>
      <c r="E146">
        <f>(D146*(Berechnung!B$5/2))</f>
        <v>-10.515680160526529</v>
      </c>
      <c r="H146" s="2"/>
      <c r="I146" s="2"/>
      <c r="J146" s="2"/>
      <c r="K146" s="2"/>
    </row>
    <row r="147" spans="1:11" x14ac:dyDescent="0.2">
      <c r="A147">
        <f t="shared" si="6"/>
        <v>208.99999999999835</v>
      </c>
      <c r="B147">
        <f t="shared" si="7"/>
        <v>-0.48480962024631169</v>
      </c>
      <c r="C147">
        <f>B147*(Berechnung!B$5/2)</f>
        <v>-5.8177154429557403</v>
      </c>
      <c r="D147">
        <f t="shared" si="8"/>
        <v>-0.87461970713940984</v>
      </c>
      <c r="E147">
        <f>(D147*(Berechnung!B$5/2))</f>
        <v>-10.495436485672919</v>
      </c>
      <c r="H147" s="2"/>
      <c r="I147" s="2"/>
      <c r="J147" s="2"/>
      <c r="K147" s="2"/>
    </row>
    <row r="148" spans="1:11" x14ac:dyDescent="0.2">
      <c r="A148">
        <f t="shared" si="6"/>
        <v>209.19999999999834</v>
      </c>
      <c r="B148">
        <f t="shared" si="7"/>
        <v>-0.48785965913870721</v>
      </c>
      <c r="C148">
        <f>B148*(Berechnung!B$5/2)</f>
        <v>-5.8543159096644866</v>
      </c>
      <c r="D148">
        <f t="shared" si="8"/>
        <v>-0.87292207726982396</v>
      </c>
      <c r="E148">
        <f>(D148*(Berechnung!B$5/2))</f>
        <v>-10.475064927237888</v>
      </c>
      <c r="H148" s="2"/>
      <c r="I148" s="2"/>
      <c r="J148" s="2"/>
      <c r="K148" s="2"/>
    </row>
    <row r="149" spans="1:11" x14ac:dyDescent="0.2">
      <c r="A149">
        <f t="shared" si="6"/>
        <v>209.39999999999833</v>
      </c>
      <c r="B149">
        <f t="shared" si="7"/>
        <v>-0.49090375361511523</v>
      </c>
      <c r="C149">
        <f>B149*(Berechnung!B$5/2)</f>
        <v>-5.8908450433813826</v>
      </c>
      <c r="D149">
        <f t="shared" si="8"/>
        <v>-0.87121381112020391</v>
      </c>
      <c r="E149">
        <f>(D149*(Berechnung!B$5/2))</f>
        <v>-10.454565733442447</v>
      </c>
      <c r="H149" s="2"/>
      <c r="I149" s="2"/>
      <c r="J149" s="2"/>
      <c r="K149" s="2"/>
    </row>
    <row r="150" spans="1:11" x14ac:dyDescent="0.2">
      <c r="A150">
        <f t="shared" si="6"/>
        <v>209.59999999999832</v>
      </c>
      <c r="B150">
        <f t="shared" si="7"/>
        <v>-0.49394186658420564</v>
      </c>
      <c r="C150">
        <f>B150*(Berechnung!B$5/2)</f>
        <v>-5.9273023990104674</v>
      </c>
      <c r="D150">
        <f t="shared" si="8"/>
        <v>-0.86949492950523344</v>
      </c>
      <c r="E150">
        <f>(D150*(Berechnung!B$5/2))</f>
        <v>-10.433939154062802</v>
      </c>
      <c r="H150" s="2"/>
      <c r="I150" s="2"/>
      <c r="J150" s="2"/>
      <c r="K150" s="2"/>
    </row>
    <row r="151" spans="1:11" x14ac:dyDescent="0.2">
      <c r="A151">
        <f t="shared" si="6"/>
        <v>209.79999999999831</v>
      </c>
      <c r="B151">
        <f t="shared" si="7"/>
        <v>-0.49697396102752983</v>
      </c>
      <c r="C151">
        <f>B151*(Berechnung!B$5/2)</f>
        <v>-5.9636875323303578</v>
      </c>
      <c r="D151">
        <f t="shared" si="8"/>
        <v>-0.86776545336894306</v>
      </c>
      <c r="E151">
        <f>(D151*(Berechnung!B$5/2))</f>
        <v>-10.413185440427316</v>
      </c>
      <c r="H151" s="2"/>
      <c r="I151" s="2"/>
      <c r="J151" s="2"/>
      <c r="K151" s="2"/>
    </row>
    <row r="152" spans="1:11" x14ac:dyDescent="0.2">
      <c r="A152">
        <f t="shared" si="6"/>
        <v>209.99999999999829</v>
      </c>
      <c r="B152">
        <f t="shared" si="7"/>
        <v>-0.49999999999997435</v>
      </c>
      <c r="C152">
        <f>B152*(Berechnung!B$5/2)</f>
        <v>-5.9999999999996927</v>
      </c>
      <c r="D152">
        <f t="shared" si="8"/>
        <v>-0.86602540378445347</v>
      </c>
      <c r="E152">
        <f>(D152*(Berechnung!B$5/2))</f>
        <v>-10.392304845413442</v>
      </c>
      <c r="H152" s="2"/>
      <c r="I152" s="2"/>
      <c r="J152" s="2"/>
      <c r="K152" s="2"/>
    </row>
    <row r="153" spans="1:11" x14ac:dyDescent="0.2">
      <c r="A153">
        <f t="shared" si="6"/>
        <v>210.19999999999828</v>
      </c>
      <c r="B153">
        <f t="shared" si="7"/>
        <v>-0.50301994663020888</v>
      </c>
      <c r="C153">
        <f>B153*(Berechnung!B$5/2)</f>
        <v>-6.0362393595625061</v>
      </c>
      <c r="D153">
        <f t="shared" si="8"/>
        <v>-0.86427480195371997</v>
      </c>
      <c r="E153">
        <f>(D153*(Berechnung!B$5/2))</f>
        <v>-10.37129762344464</v>
      </c>
      <c r="H153" s="2"/>
      <c r="I153" s="2"/>
      <c r="J153" s="2"/>
      <c r="K153" s="2"/>
    </row>
    <row r="154" spans="1:11" x14ac:dyDescent="0.2">
      <c r="A154">
        <f t="shared" si="6"/>
        <v>210.39999999999827</v>
      </c>
      <c r="B154">
        <f t="shared" si="7"/>
        <v>-0.50603376412113754</v>
      </c>
      <c r="C154">
        <f>B154*(Berechnung!B$5/2)</f>
        <v>-6.0724051694536509</v>
      </c>
      <c r="D154">
        <f t="shared" si="8"/>
        <v>-0.8625136692072729</v>
      </c>
      <c r="E154">
        <f>(D154*(Berechnung!B$5/2))</f>
        <v>-10.350164030487274</v>
      </c>
      <c r="H154" s="2"/>
      <c r="I154" s="2"/>
      <c r="J154" s="2"/>
      <c r="K154" s="2"/>
    </row>
    <row r="155" spans="1:11" x14ac:dyDescent="0.2">
      <c r="A155">
        <f t="shared" si="6"/>
        <v>210.59999999999826</v>
      </c>
      <c r="B155">
        <f t="shared" si="7"/>
        <v>-0.50904141575034489</v>
      </c>
      <c r="C155">
        <f>B155*(Berechnung!B$5/2)</f>
        <v>-6.1084969890041387</v>
      </c>
      <c r="D155">
        <f t="shared" si="8"/>
        <v>-0.8607420270039593</v>
      </c>
      <c r="E155">
        <f>(D155*(Berechnung!B$5/2))</f>
        <v>-10.328904324047512</v>
      </c>
      <c r="H155" s="2"/>
      <c r="I155" s="2"/>
      <c r="J155" s="2"/>
      <c r="K155" s="2"/>
    </row>
    <row r="156" spans="1:11" x14ac:dyDescent="0.2">
      <c r="A156">
        <f t="shared" si="6"/>
        <v>210.79999999999825</v>
      </c>
      <c r="B156">
        <f t="shared" si="7"/>
        <v>-0.51204286487054496</v>
      </c>
      <c r="C156">
        <f>B156*(Berechnung!B$5/2)</f>
        <v>-6.144514378446539</v>
      </c>
      <c r="D156">
        <f t="shared" si="8"/>
        <v>-0.8589598969306802</v>
      </c>
      <c r="E156">
        <f>(D156*(Berechnung!B$5/2))</f>
        <v>-10.307518763168162</v>
      </c>
      <c r="H156" s="2"/>
      <c r="I156" s="2"/>
      <c r="J156" s="2"/>
      <c r="K156" s="2"/>
    </row>
    <row r="157" spans="1:11" x14ac:dyDescent="0.2">
      <c r="A157">
        <f t="shared" si="6"/>
        <v>210.99999999999824</v>
      </c>
      <c r="B157">
        <f t="shared" si="7"/>
        <v>-0.51503807491002751</v>
      </c>
      <c r="C157">
        <f>B157*(Berechnung!B$5/2)</f>
        <v>-6.1804568989203297</v>
      </c>
      <c r="D157">
        <f t="shared" si="8"/>
        <v>-0.85716730070212832</v>
      </c>
      <c r="E157">
        <f>(D157*(Berechnung!B$5/2))</f>
        <v>-10.286007608425539</v>
      </c>
      <c r="H157" s="2"/>
      <c r="I157" s="2"/>
      <c r="J157" s="2"/>
      <c r="K157" s="2"/>
    </row>
    <row r="158" spans="1:11" x14ac:dyDescent="0.2">
      <c r="A158">
        <f t="shared" si="6"/>
        <v>211.19999999999823</v>
      </c>
      <c r="B158">
        <f t="shared" si="7"/>
        <v>-0.51802700937310375</v>
      </c>
      <c r="C158">
        <f>B158*(Berechnung!B$5/2)</f>
        <v>-6.2163241124772455</v>
      </c>
      <c r="D158">
        <f t="shared" si="8"/>
        <v>-0.85536426016052258</v>
      </c>
      <c r="E158">
        <f>(D158*(Berechnung!B$5/2))</f>
        <v>-10.264371121926271</v>
      </c>
      <c r="H158" s="2"/>
      <c r="I158" s="2"/>
      <c r="J158" s="2"/>
      <c r="K158" s="2"/>
    </row>
    <row r="159" spans="1:11" x14ac:dyDescent="0.2">
      <c r="A159">
        <f t="shared" si="6"/>
        <v>211.39999999999822</v>
      </c>
      <c r="B159">
        <f t="shared" si="7"/>
        <v>-0.52100963184054983</v>
      </c>
      <c r="C159">
        <f>B159*(Berechnung!B$5/2)</f>
        <v>-6.2521155820865975</v>
      </c>
      <c r="D159">
        <f t="shared" si="8"/>
        <v>-0.85355079727534366</v>
      </c>
      <c r="E159">
        <f>(D159*(Berechnung!B$5/2))</f>
        <v>-10.242609567304124</v>
      </c>
      <c r="H159" s="2"/>
      <c r="I159" s="2"/>
      <c r="J159" s="2"/>
      <c r="K159" s="2"/>
    </row>
    <row r="160" spans="1:11" x14ac:dyDescent="0.2">
      <c r="A160">
        <f t="shared" si="6"/>
        <v>211.5999999999982</v>
      </c>
      <c r="B160">
        <f t="shared" si="7"/>
        <v>-0.52398590597005246</v>
      </c>
      <c r="C160">
        <f>B160*(Berechnung!B$5/2)</f>
        <v>-6.2878308716406295</v>
      </c>
      <c r="D160">
        <f t="shared" si="8"/>
        <v>-0.851726934143064</v>
      </c>
      <c r="E160">
        <f>(D160*(Berechnung!B$5/2))</f>
        <v>-10.220723209716768</v>
      </c>
      <c r="H160" s="2"/>
      <c r="I160" s="2"/>
      <c r="J160" s="2"/>
      <c r="K160" s="2"/>
    </row>
    <row r="161" spans="1:11" x14ac:dyDescent="0.2">
      <c r="A161">
        <f t="shared" si="6"/>
        <v>211.79999999999819</v>
      </c>
      <c r="B161">
        <f t="shared" si="7"/>
        <v>-0.52695579549665073</v>
      </c>
      <c r="C161">
        <f>B161*(Berechnung!B$5/2)</f>
        <v>-6.3234695459598083</v>
      </c>
      <c r="D161">
        <f t="shared" si="8"/>
        <v>-0.84989269298688053</v>
      </c>
      <c r="E161">
        <f>(D161*(Berechnung!B$5/2))</f>
        <v>-10.198712315842567</v>
      </c>
      <c r="H161" s="2"/>
      <c r="I161" s="2"/>
      <c r="J161" s="2"/>
      <c r="K161" s="2"/>
    </row>
    <row r="162" spans="1:11" x14ac:dyDescent="0.2">
      <c r="A162">
        <f t="shared" si="6"/>
        <v>211.99999999999818</v>
      </c>
      <c r="B162">
        <f t="shared" si="7"/>
        <v>-0.52991926423317803</v>
      </c>
      <c r="C162">
        <f>B162*(Berechnung!B$5/2)</f>
        <v>-6.3590311707981364</v>
      </c>
      <c r="D162">
        <f t="shared" si="8"/>
        <v>-0.84804809615644283</v>
      </c>
      <c r="E162">
        <f>(D162*(Berechnung!B$5/2))</f>
        <v>-10.176577153877314</v>
      </c>
      <c r="H162" s="2"/>
      <c r="I162" s="2"/>
      <c r="J162" s="2"/>
      <c r="K162" s="2"/>
    </row>
    <row r="163" spans="1:11" x14ac:dyDescent="0.2">
      <c r="A163">
        <f t="shared" si="6"/>
        <v>212.19999999999817</v>
      </c>
      <c r="B163">
        <f t="shared" si="7"/>
        <v>-0.53287627607070298</v>
      </c>
      <c r="C163">
        <f>B163*(Berechnung!B$5/2)</f>
        <v>-6.3945153128484353</v>
      </c>
      <c r="D163">
        <f t="shared" si="8"/>
        <v>-0.84619316612758111</v>
      </c>
      <c r="E163">
        <f>(D163*(Berechnung!B$5/2))</f>
        <v>-10.154317993530974</v>
      </c>
      <c r="H163" s="2"/>
      <c r="I163" s="2"/>
      <c r="J163" s="2"/>
      <c r="K163" s="2"/>
    </row>
    <row r="164" spans="1:11" x14ac:dyDescent="0.2">
      <c r="A164">
        <f t="shared" si="6"/>
        <v>212.39999999999816</v>
      </c>
      <c r="B164">
        <f t="shared" si="7"/>
        <v>-0.53582679497896901</v>
      </c>
      <c r="C164">
        <f>B164*(Berechnung!B$5/2)</f>
        <v>-6.4299215397476281</v>
      </c>
      <c r="D164">
        <f t="shared" si="8"/>
        <v>-0.84432792550203262</v>
      </c>
      <c r="E164">
        <f>(D164*(Berechnung!B$5/2))</f>
        <v>-10.131935106024391</v>
      </c>
      <c r="H164" s="2"/>
      <c r="I164" s="2"/>
      <c r="J164" s="2"/>
      <c r="K164" s="2"/>
    </row>
    <row r="165" spans="1:11" x14ac:dyDescent="0.2">
      <c r="A165">
        <f t="shared" si="6"/>
        <v>212.59999999999815</v>
      </c>
      <c r="B165">
        <f t="shared" si="7"/>
        <v>-0.5387707850068354</v>
      </c>
      <c r="C165">
        <f>B165*(Berechnung!B$5/2)</f>
        <v>-6.4652494200820243</v>
      </c>
      <c r="D165">
        <f t="shared" si="8"/>
        <v>-0.84245239700716523</v>
      </c>
      <c r="E165">
        <f>(D165*(Berechnung!B$5/2))</f>
        <v>-10.109428764085983</v>
      </c>
      <c r="H165" s="2"/>
      <c r="I165" s="2"/>
      <c r="J165" s="2"/>
      <c r="K165" s="2"/>
    </row>
    <row r="166" spans="1:11" x14ac:dyDescent="0.2">
      <c r="A166">
        <f t="shared" si="6"/>
        <v>212.79999999999814</v>
      </c>
      <c r="B166">
        <f t="shared" si="7"/>
        <v>-0.54170821028271243</v>
      </c>
      <c r="C166">
        <f>B166*(Berechnung!B$5/2)</f>
        <v>-6.5004985233925492</v>
      </c>
      <c r="D166">
        <f t="shared" si="8"/>
        <v>-0.84056660349570189</v>
      </c>
      <c r="E166">
        <f>(D166*(Berechnung!B$5/2))</f>
        <v>-10.086799241948423</v>
      </c>
      <c r="H166" s="2"/>
      <c r="I166" s="2"/>
      <c r="J166" s="2"/>
      <c r="K166" s="2"/>
    </row>
    <row r="167" spans="1:11" x14ac:dyDescent="0.2">
      <c r="A167">
        <f t="shared" si="6"/>
        <v>212.99999999999812</v>
      </c>
      <c r="B167">
        <f t="shared" si="7"/>
        <v>-0.54463903501499955</v>
      </c>
      <c r="C167">
        <f>B167*(Berechnung!B$5/2)</f>
        <v>-6.5356684201799951</v>
      </c>
      <c r="D167">
        <f t="shared" si="8"/>
        <v>-0.83867056794544192</v>
      </c>
      <c r="E167">
        <f>(D167*(Berechnung!B$5/2))</f>
        <v>-10.064046815345304</v>
      </c>
      <c r="H167" s="2"/>
      <c r="I167" s="2"/>
      <c r="J167" s="2"/>
      <c r="K167" s="2"/>
    </row>
    <row r="168" spans="1:11" x14ac:dyDescent="0.2">
      <c r="A168">
        <f t="shared" si="6"/>
        <v>213.19999999999811</v>
      </c>
      <c r="B168">
        <f t="shared" si="7"/>
        <v>-0.54756322349252251</v>
      </c>
      <c r="C168">
        <f>B168*(Berechnung!B$5/2)</f>
        <v>-6.5707586819102701</v>
      </c>
      <c r="D168">
        <f t="shared" si="8"/>
        <v>-0.83676431345897984</v>
      </c>
      <c r="E168">
        <f>(D168*(Berechnung!B$5/2))</f>
        <v>-10.041171761507758</v>
      </c>
      <c r="H168" s="2"/>
      <c r="I168" s="2"/>
      <c r="J168" s="2"/>
      <c r="K168" s="2"/>
    </row>
    <row r="169" spans="1:11" x14ac:dyDescent="0.2">
      <c r="A169">
        <f t="shared" si="6"/>
        <v>213.3999999999981</v>
      </c>
      <c r="B169">
        <f t="shared" si="7"/>
        <v>-0.55048074008496772</v>
      </c>
      <c r="C169">
        <f>B169*(Berechnung!B$5/2)</f>
        <v>-6.6057688810196122</v>
      </c>
      <c r="D169">
        <f t="shared" si="8"/>
        <v>-0.83484786326342486</v>
      </c>
      <c r="E169">
        <f>(D169*(Berechnung!B$5/2))</f>
        <v>-10.018174359161097</v>
      </c>
      <c r="H169" s="2"/>
      <c r="I169" s="2"/>
      <c r="J169" s="2"/>
      <c r="K169" s="2"/>
    </row>
    <row r="170" spans="1:11" x14ac:dyDescent="0.2">
      <c r="A170">
        <f t="shared" si="6"/>
        <v>213.59999999999809</v>
      </c>
      <c r="B170">
        <f t="shared" si="7"/>
        <v>-0.55339154924331613</v>
      </c>
      <c r="C170">
        <f>B170*(Berechnung!B$5/2)</f>
        <v>-6.6406985909197935</v>
      </c>
      <c r="D170">
        <f t="shared" si="8"/>
        <v>-0.83292124071011808</v>
      </c>
      <c r="E170">
        <f>(D170*(Berechnung!B$5/2))</f>
        <v>-9.9950548885214161</v>
      </c>
      <c r="H170" s="2"/>
      <c r="I170" s="2"/>
      <c r="J170" s="2"/>
      <c r="K170" s="2"/>
    </row>
    <row r="171" spans="1:11" x14ac:dyDescent="0.2">
      <c r="A171">
        <f t="shared" si="6"/>
        <v>213.79999999999808</v>
      </c>
      <c r="B171">
        <f t="shared" si="7"/>
        <v>-0.55629561550027673</v>
      </c>
      <c r="C171">
        <f>B171*(Berechnung!B$5/2)</f>
        <v>-6.6755473860033208</v>
      </c>
      <c r="D171">
        <f t="shared" si="8"/>
        <v>-0.8309844692743471</v>
      </c>
      <c r="E171">
        <f>(D171*(Berechnung!B$5/2))</f>
        <v>-9.9718136312921644</v>
      </c>
      <c r="H171" s="2"/>
      <c r="I171" s="2"/>
      <c r="J171" s="2"/>
      <c r="K171" s="2"/>
    </row>
    <row r="172" spans="1:11" x14ac:dyDescent="0.2">
      <c r="A172">
        <f t="shared" si="6"/>
        <v>213.99999999999807</v>
      </c>
      <c r="B172">
        <f t="shared" si="7"/>
        <v>-0.55919290347071904</v>
      </c>
      <c r="C172">
        <f>B172*(Berechnung!B$5/2)</f>
        <v>-6.7103148416486285</v>
      </c>
      <c r="D172">
        <f t="shared" si="8"/>
        <v>-0.82903757255506039</v>
      </c>
      <c r="E172">
        <f>(D172*(Berechnung!B$5/2))</f>
        <v>-9.9484508706607251</v>
      </c>
      <c r="H172" s="2"/>
      <c r="I172" s="2"/>
      <c r="J172" s="2"/>
      <c r="K172" s="2"/>
    </row>
    <row r="173" spans="1:11" x14ac:dyDescent="0.2">
      <c r="A173">
        <f t="shared" si="6"/>
        <v>214.19999999999806</v>
      </c>
      <c r="B173">
        <f t="shared" si="7"/>
        <v>-0.56208337785210272</v>
      </c>
      <c r="C173">
        <f>B173*(Berechnung!B$5/2)</f>
        <v>-6.7450005342252322</v>
      </c>
      <c r="D173">
        <f t="shared" si="8"/>
        <v>-0.82708057427458082</v>
      </c>
      <c r="E173">
        <f>(D173*(Berechnung!B$5/2))</f>
        <v>-9.9249668912949698</v>
      </c>
      <c r="H173" s="2"/>
      <c r="I173" s="2"/>
      <c r="J173" s="2"/>
      <c r="K173" s="2"/>
    </row>
    <row r="174" spans="1:11" x14ac:dyDescent="0.2">
      <c r="A174">
        <f t="shared" si="6"/>
        <v>214.39999999999804</v>
      </c>
      <c r="B174">
        <f t="shared" si="7"/>
        <v>-0.56496700342490958</v>
      </c>
      <c r="C174">
        <f>B174*(Berechnung!B$5/2)</f>
        <v>-6.7796040410989153</v>
      </c>
      <c r="D174">
        <f t="shared" si="8"/>
        <v>-0.82511349827831459</v>
      </c>
      <c r="E174">
        <f>(D174*(Berechnung!B$5/2))</f>
        <v>-9.9013619793397751</v>
      </c>
      <c r="H174" s="2"/>
      <c r="I174" s="2"/>
      <c r="J174" s="2"/>
      <c r="K174" s="2"/>
    </row>
    <row r="175" spans="1:11" x14ac:dyDescent="0.2">
      <c r="A175">
        <f t="shared" si="6"/>
        <v>214.59999999999803</v>
      </c>
      <c r="B175">
        <f t="shared" si="7"/>
        <v>-0.56784374505307278</v>
      </c>
      <c r="C175">
        <f>B175*(Berechnung!B$5/2)</f>
        <v>-6.8141249406368729</v>
      </c>
      <c r="D175">
        <f t="shared" si="8"/>
        <v>-0.82313636853446148</v>
      </c>
      <c r="E175">
        <f>(D175*(Berechnung!B$5/2))</f>
        <v>-9.8776364224135378</v>
      </c>
      <c r="H175" s="2"/>
      <c r="I175" s="2"/>
      <c r="J175" s="2"/>
      <c r="K175" s="2"/>
    </row>
    <row r="176" spans="1:11" x14ac:dyDescent="0.2">
      <c r="A176">
        <f t="shared" si="6"/>
        <v>214.79999999999802</v>
      </c>
      <c r="B176">
        <f t="shared" si="7"/>
        <v>-0.57071356768440307</v>
      </c>
      <c r="C176">
        <f>B176*(Berechnung!B$5/2)</f>
        <v>-6.8485628122128368</v>
      </c>
      <c r="D176">
        <f t="shared" si="8"/>
        <v>-0.82114920913372391</v>
      </c>
      <c r="E176">
        <f>(D176*(Berechnung!B$5/2))</f>
        <v>-9.8537905096046874</v>
      </c>
      <c r="H176" s="2"/>
      <c r="I176" s="2"/>
      <c r="J176" s="2"/>
      <c r="K176" s="2"/>
    </row>
    <row r="177" spans="1:11" x14ac:dyDescent="0.2">
      <c r="A177">
        <f t="shared" si="6"/>
        <v>214.99999999999801</v>
      </c>
      <c r="B177">
        <f t="shared" si="7"/>
        <v>-0.5735764363510174</v>
      </c>
      <c r="C177">
        <f>B177*(Berechnung!B$5/2)</f>
        <v>-6.8829172362122089</v>
      </c>
      <c r="D177">
        <f t="shared" si="8"/>
        <v>-0.81915204428901189</v>
      </c>
      <c r="E177">
        <f>(D177*(Berechnung!B$5/2))</f>
        <v>-9.8298245314681427</v>
      </c>
      <c r="H177" s="2"/>
      <c r="I177" s="2"/>
      <c r="J177" s="2"/>
      <c r="K177" s="2"/>
    </row>
    <row r="178" spans="1:11" x14ac:dyDescent="0.2">
      <c r="A178">
        <f t="shared" si="6"/>
        <v>215.199999999998</v>
      </c>
      <c r="B178">
        <f t="shared" si="7"/>
        <v>-0.57643231616976442</v>
      </c>
      <c r="C178">
        <f>B178*(Berechnung!B$5/2)</f>
        <v>-6.9171877940371731</v>
      </c>
      <c r="D178">
        <f t="shared" si="8"/>
        <v>-0.81714489833514881</v>
      </c>
      <c r="E178">
        <f>(D178*(Berechnung!B$5/2))</f>
        <v>-9.8057387800217857</v>
      </c>
      <c r="H178" s="2"/>
      <c r="I178" s="2"/>
      <c r="J178" s="2"/>
      <c r="K178" s="2"/>
    </row>
    <row r="179" spans="1:11" x14ac:dyDescent="0.2">
      <c r="A179">
        <f t="shared" si="6"/>
        <v>215.39999999999799</v>
      </c>
      <c r="B179">
        <f t="shared" si="7"/>
        <v>-0.57928117234264997</v>
      </c>
      <c r="C179">
        <f>B179*(Berechnung!B$5/2)</f>
        <v>-6.9513740681118001</v>
      </c>
      <c r="D179">
        <f t="shared" si="8"/>
        <v>-0.81512779572857474</v>
      </c>
      <c r="E179">
        <f>(D179*(Berechnung!B$5/2))</f>
        <v>-9.781533548742896</v>
      </c>
      <c r="H179" s="2"/>
      <c r="I179" s="2"/>
      <c r="J179" s="2"/>
      <c r="K179" s="2"/>
    </row>
    <row r="180" spans="1:11" x14ac:dyDescent="0.2">
      <c r="A180">
        <f t="shared" si="6"/>
        <v>215.59999999999798</v>
      </c>
      <c r="B180">
        <f t="shared" si="7"/>
        <v>-0.58212297015726078</v>
      </c>
      <c r="C180">
        <f>B180*(Berechnung!B$5/2)</f>
        <v>-6.9854756418871293</v>
      </c>
      <c r="D180">
        <f t="shared" si="8"/>
        <v>-0.8131007610470482</v>
      </c>
      <c r="E180">
        <f>(D180*(Berechnung!B$5/2))</f>
        <v>-9.7572091325645793</v>
      </c>
      <c r="H180" s="2"/>
      <c r="I180" s="2"/>
      <c r="J180" s="2"/>
      <c r="K180" s="2"/>
    </row>
    <row r="181" spans="1:11" x14ac:dyDescent="0.2">
      <c r="A181">
        <f t="shared" si="6"/>
        <v>215.79999999999797</v>
      </c>
      <c r="B181">
        <f t="shared" si="7"/>
        <v>-0.58495767498718665</v>
      </c>
      <c r="C181">
        <f>B181*(Berechnung!B$5/2)</f>
        <v>-7.0194920998462393</v>
      </c>
      <c r="D181">
        <f t="shared" si="8"/>
        <v>-0.81106381898934743</v>
      </c>
      <c r="E181">
        <f>(D181*(Berechnung!B$5/2))</f>
        <v>-9.7327658278721696</v>
      </c>
      <c r="H181" s="2"/>
      <c r="I181" s="2"/>
      <c r="J181" s="2"/>
      <c r="K181" s="2"/>
    </row>
    <row r="182" spans="1:11" x14ac:dyDescent="0.2">
      <c r="A182">
        <f t="shared" si="6"/>
        <v>215.99999999999795</v>
      </c>
      <c r="B182">
        <f t="shared" si="7"/>
        <v>-0.58778525229244427</v>
      </c>
      <c r="C182">
        <f>B182*(Berechnung!B$5/2)</f>
        <v>-7.0534230275093313</v>
      </c>
      <c r="D182">
        <f t="shared" si="8"/>
        <v>-0.80901699437496843</v>
      </c>
      <c r="E182">
        <f>(D182*(Berechnung!B$5/2))</f>
        <v>-9.7082039324996217</v>
      </c>
      <c r="H182" s="2"/>
      <c r="I182" s="2"/>
      <c r="J182" s="2"/>
      <c r="K182" s="2"/>
    </row>
    <row r="183" spans="1:11" x14ac:dyDescent="0.2">
      <c r="A183">
        <f t="shared" si="6"/>
        <v>216.19999999999794</v>
      </c>
      <c r="B183">
        <f t="shared" si="7"/>
        <v>-0.59060566761989641</v>
      </c>
      <c r="C183">
        <f>B183*(Berechnung!B$5/2)</f>
        <v>-7.0872680114387574</v>
      </c>
      <c r="D183">
        <f t="shared" si="8"/>
        <v>-0.80696031214382313</v>
      </c>
      <c r="E183">
        <f>(D183*(Berechnung!B$5/2))</f>
        <v>-9.6835237457258785</v>
      </c>
      <c r="H183" s="2"/>
      <c r="I183" s="2"/>
      <c r="J183" s="2"/>
      <c r="K183" s="2"/>
    </row>
    <row r="184" spans="1:11" x14ac:dyDescent="0.2">
      <c r="A184">
        <f t="shared" si="6"/>
        <v>216.39999999999793</v>
      </c>
      <c r="B184">
        <f t="shared" si="7"/>
        <v>-0.59341888660367237</v>
      </c>
      <c r="C184">
        <f>B184*(Berechnung!B$5/2)</f>
        <v>-7.121026639244068</v>
      </c>
      <c r="D184">
        <f t="shared" si="8"/>
        <v>-0.80489379735593558</v>
      </c>
      <c r="E184">
        <f>(D184*(Berechnung!B$5/2))</f>
        <v>-9.6587255682712261</v>
      </c>
      <c r="H184" s="2"/>
      <c r="I184" s="2"/>
      <c r="J184" s="2"/>
      <c r="K184" s="2"/>
    </row>
    <row r="185" spans="1:11" x14ac:dyDescent="0.2">
      <c r="A185">
        <f t="shared" si="6"/>
        <v>216.59999999999792</v>
      </c>
      <c r="B185">
        <f t="shared" si="7"/>
        <v>-0.59622487496558629</v>
      </c>
      <c r="C185">
        <f>B185*(Berechnung!B$5/2)</f>
        <v>-7.1546984995870355</v>
      </c>
      <c r="D185">
        <f t="shared" si="8"/>
        <v>-0.80281747519113644</v>
      </c>
      <c r="E185">
        <f>(D185*(Berechnung!B$5/2))</f>
        <v>-9.6338097022936378</v>
      </c>
      <c r="H185" s="2"/>
      <c r="I185" s="2"/>
      <c r="J185" s="2"/>
      <c r="K185" s="2"/>
    </row>
    <row r="186" spans="1:11" x14ac:dyDescent="0.2">
      <c r="A186">
        <f t="shared" si="6"/>
        <v>216.79999999999791</v>
      </c>
      <c r="B186">
        <f t="shared" si="7"/>
        <v>-0.5990235985155562</v>
      </c>
      <c r="C186">
        <f>B186*(Berechnung!B$5/2)</f>
        <v>-7.1882831821866748</v>
      </c>
      <c r="D186">
        <f t="shared" si="8"/>
        <v>-0.80073137094875568</v>
      </c>
      <c r="E186">
        <f>(D186*(Berechnung!B$5/2))</f>
        <v>-9.6087764513850686</v>
      </c>
      <c r="H186" s="2"/>
      <c r="I186" s="2"/>
      <c r="J186" s="2"/>
      <c r="K186" s="2"/>
    </row>
    <row r="187" spans="1:11" x14ac:dyDescent="0.2">
      <c r="A187">
        <f t="shared" si="6"/>
        <v>216.9999999999979</v>
      </c>
      <c r="B187">
        <f t="shared" si="7"/>
        <v>-0.60181502315201851</v>
      </c>
      <c r="C187">
        <f>B187*(Berechnung!B$5/2)</f>
        <v>-7.2217802778242222</v>
      </c>
      <c r="D187">
        <f t="shared" si="8"/>
        <v>-0.79863551004731526</v>
      </c>
      <c r="E187">
        <f>(D187*(Berechnung!B$5/2))</f>
        <v>-9.5836261205677822</v>
      </c>
      <c r="H187" s="2"/>
      <c r="I187" s="2"/>
      <c r="J187" s="2"/>
      <c r="K187" s="2"/>
    </row>
    <row r="188" spans="1:11" x14ac:dyDescent="0.2">
      <c r="A188">
        <f t="shared" si="6"/>
        <v>217.19999999999789</v>
      </c>
      <c r="B188">
        <f t="shared" si="7"/>
        <v>-0.60459911486234541</v>
      </c>
      <c r="C188">
        <f>B188*(Berechnung!B$5/2)</f>
        <v>-7.2551893783481454</v>
      </c>
      <c r="D188">
        <f t="shared" si="8"/>
        <v>-0.79652991802421869</v>
      </c>
      <c r="E188">
        <f>(D188*(Berechnung!B$5/2))</f>
        <v>-9.5583590162906233</v>
      </c>
      <c r="H188" s="2"/>
      <c r="I188" s="2"/>
      <c r="J188" s="2"/>
      <c r="K188" s="2"/>
    </row>
    <row r="189" spans="1:11" x14ac:dyDescent="0.2">
      <c r="A189">
        <f t="shared" si="6"/>
        <v>217.39999999999787</v>
      </c>
      <c r="B189">
        <f t="shared" si="7"/>
        <v>-0.60737583972325715</v>
      </c>
      <c r="C189">
        <f>B189*(Berechnung!B$5/2)</f>
        <v>-7.2885100766790858</v>
      </c>
      <c r="D189">
        <f t="shared" si="8"/>
        <v>-0.79441462053544076</v>
      </c>
      <c r="E189">
        <f>(D189*(Berechnung!B$5/2))</f>
        <v>-9.53297544642529</v>
      </c>
      <c r="H189" s="2"/>
    </row>
    <row r="190" spans="1:11" x14ac:dyDescent="0.2">
      <c r="A190">
        <f t="shared" si="6"/>
        <v>217.59999999999786</v>
      </c>
      <c r="B190">
        <f t="shared" si="7"/>
        <v>-0.61014516390123796</v>
      </c>
      <c r="C190">
        <f>B190*(Berechnung!B$5/2)</f>
        <v>-7.3217419668148551</v>
      </c>
      <c r="D190">
        <f t="shared" si="8"/>
        <v>-0.79228964335521357</v>
      </c>
      <c r="E190">
        <f>(D190*(Berechnung!B$5/2))</f>
        <v>-9.5074757202625619</v>
      </c>
    </row>
    <row r="191" spans="1:11" x14ac:dyDescent="0.2">
      <c r="A191">
        <f t="shared" si="6"/>
        <v>217.79999999999785</v>
      </c>
      <c r="B191">
        <f t="shared" si="7"/>
        <v>-0.61290705365294673</v>
      </c>
      <c r="C191">
        <f>B191*(Berechnung!B$5/2)</f>
        <v>-7.3548846438353603</v>
      </c>
      <c r="D191">
        <f t="shared" si="8"/>
        <v>-0.79015501237571339</v>
      </c>
      <c r="E191">
        <f>(D191*(Berechnung!B$5/2))</f>
        <v>-9.4818601485085612</v>
      </c>
    </row>
    <row r="192" spans="1:11" x14ac:dyDescent="0.2">
      <c r="A192">
        <f t="shared" si="6"/>
        <v>217.99999999999784</v>
      </c>
      <c r="B192">
        <f t="shared" si="7"/>
        <v>-0.61566147532562843</v>
      </c>
      <c r="C192">
        <f>B192*(Berechnung!B$5/2)</f>
        <v>-7.3879377039075411</v>
      </c>
      <c r="D192">
        <f t="shared" si="8"/>
        <v>-0.78801075360674522</v>
      </c>
      <c r="E192">
        <f>(D192*(Berechnung!B$5/2))</f>
        <v>-9.4561290432809422</v>
      </c>
    </row>
    <row r="193" spans="1:5" x14ac:dyDescent="0.2">
      <c r="A193">
        <f t="shared" si="6"/>
        <v>218.19999999999783</v>
      </c>
      <c r="B193">
        <f t="shared" si="7"/>
        <v>-0.61840839535752457</v>
      </c>
      <c r="C193">
        <f>B193*(Berechnung!B$5/2)</f>
        <v>-7.4209007442902948</v>
      </c>
      <c r="D193">
        <f t="shared" si="8"/>
        <v>-0.78585689317542518</v>
      </c>
      <c r="E193">
        <f>(D193*(Berechnung!B$5/2))</f>
        <v>-9.4302827181051025</v>
      </c>
    </row>
    <row r="194" spans="1:5" x14ac:dyDescent="0.2">
      <c r="A194">
        <f t="shared" si="6"/>
        <v>218.39999999999782</v>
      </c>
      <c r="B194">
        <f t="shared" si="7"/>
        <v>-0.62114778027828066</v>
      </c>
      <c r="C194">
        <f>B194*(Berechnung!B$5/2)</f>
        <v>-7.4537733633393675</v>
      </c>
      <c r="D194">
        <f t="shared" si="8"/>
        <v>-0.78369345732586326</v>
      </c>
      <c r="E194">
        <f>(D194*(Berechnung!B$5/2))</f>
        <v>-9.4043214879103587</v>
      </c>
    </row>
    <row r="195" spans="1:5" x14ac:dyDescent="0.2">
      <c r="A195">
        <f t="shared" si="6"/>
        <v>218.59999999999781</v>
      </c>
      <c r="B195">
        <f t="shared" si="7"/>
        <v>-0.62387959670935578</v>
      </c>
      <c r="C195">
        <f>B195*(Berechnung!B$5/2)</f>
        <v>-7.4865551605122693</v>
      </c>
      <c r="D195">
        <f t="shared" si="8"/>
        <v>-0.78152047241884304</v>
      </c>
      <c r="E195">
        <f>(D195*(Berechnung!B$5/2))</f>
        <v>-9.378245669026116</v>
      </c>
    </row>
    <row r="196" spans="1:5" x14ac:dyDescent="0.2">
      <c r="A196">
        <f t="shared" ref="A196:A259" si="9">A195+0.2</f>
        <v>218.79999999999779</v>
      </c>
      <c r="B196">
        <f t="shared" ref="B196:B259" si="10">SIN(A196*PI()/180)</f>
        <v>-0.62660381136443033</v>
      </c>
      <c r="C196">
        <f>B196*(Berechnung!B$5/2)</f>
        <v>-7.519245736373164</v>
      </c>
      <c r="D196">
        <f t="shared" ref="D196:D259" si="11">COS(A196*PI()/180)</f>
        <v>-0.77933796493149843</v>
      </c>
      <c r="E196">
        <f>(D196*(Berechnung!B$5/2))</f>
        <v>-9.352055579177982</v>
      </c>
    </row>
    <row r="197" spans="1:5" x14ac:dyDescent="0.2">
      <c r="A197">
        <f t="shared" si="9"/>
        <v>218.99999999999778</v>
      </c>
      <c r="B197">
        <f t="shared" si="10"/>
        <v>-0.62932039104980719</v>
      </c>
      <c r="C197">
        <f>B197*(Berechnung!B$5/2)</f>
        <v>-7.5518446925976868</v>
      </c>
      <c r="D197">
        <f t="shared" si="11"/>
        <v>-0.77714596145699533</v>
      </c>
      <c r="E197">
        <f>(D197*(Berechnung!B$5/2))</f>
        <v>-9.3257515374839439</v>
      </c>
    </row>
    <row r="198" spans="1:5" x14ac:dyDescent="0.2">
      <c r="A198">
        <f t="shared" si="9"/>
        <v>219.19999999999777</v>
      </c>
      <c r="B198">
        <f t="shared" si="10"/>
        <v>-0.63202930266482049</v>
      </c>
      <c r="C198">
        <f>B198*(Berechnung!B$5/2)</f>
        <v>-7.5843516319778459</v>
      </c>
      <c r="D198">
        <f t="shared" si="11"/>
        <v>-0.77494448870420429</v>
      </c>
      <c r="E198">
        <f>(D198*(Berechnung!B$5/2))</f>
        <v>-9.2993338644504515</v>
      </c>
    </row>
    <row r="199" spans="1:5" x14ac:dyDescent="0.2">
      <c r="A199">
        <f t="shared" si="9"/>
        <v>219.39999999999776</v>
      </c>
      <c r="B199">
        <f t="shared" si="10"/>
        <v>-0.63473051320223717</v>
      </c>
      <c r="C199">
        <f>B199*(Berechnung!B$5/2)</f>
        <v>-7.616766158426846</v>
      </c>
      <c r="D199">
        <f t="shared" si="11"/>
        <v>-0.77273357349737604</v>
      </c>
      <c r="E199">
        <f>(D199*(Berechnung!B$5/2))</f>
        <v>-9.2728028819685129</v>
      </c>
    </row>
    <row r="200" spans="1:5" x14ac:dyDescent="0.2">
      <c r="A200">
        <f t="shared" si="9"/>
        <v>219.59999999999775</v>
      </c>
      <c r="B200">
        <f t="shared" si="10"/>
        <v>-0.63742398974865921</v>
      </c>
      <c r="C200">
        <f>B200*(Berechnung!B$5/2)</f>
        <v>-7.649087876983911</v>
      </c>
      <c r="D200">
        <f t="shared" si="11"/>
        <v>-0.77051324277581446</v>
      </c>
      <c r="E200">
        <f>(D200*(Berechnung!B$5/2))</f>
        <v>-9.2461589133097739</v>
      </c>
    </row>
    <row r="201" spans="1:5" x14ac:dyDescent="0.2">
      <c r="A201">
        <f t="shared" si="9"/>
        <v>219.79999999999774</v>
      </c>
      <c r="B201">
        <f t="shared" si="10"/>
        <v>-0.64010969948492524</v>
      </c>
      <c r="C201">
        <f>B201*(Berechnung!B$5/2)</f>
        <v>-7.6813163938191025</v>
      </c>
      <c r="D201">
        <f t="shared" si="11"/>
        <v>-0.76828352359354857</v>
      </c>
      <c r="E201">
        <f>(D201*(Berechnung!B$5/2))</f>
        <v>-9.2194022831225837</v>
      </c>
    </row>
    <row r="202" spans="1:5" x14ac:dyDescent="0.2">
      <c r="A202">
        <f t="shared" si="9"/>
        <v>219.99999999999773</v>
      </c>
      <c r="B202">
        <f t="shared" si="10"/>
        <v>-0.64278760968650905</v>
      </c>
      <c r="C202">
        <f>B202*(Berechnung!B$5/2)</f>
        <v>-7.7134513162381086</v>
      </c>
      <c r="D202">
        <f t="shared" si="11"/>
        <v>-0.76604444311900344</v>
      </c>
      <c r="E202">
        <f>(D202*(Berechnung!B$5/2))</f>
        <v>-9.1925333174280404</v>
      </c>
    </row>
    <row r="203" spans="1:5" x14ac:dyDescent="0.2">
      <c r="A203">
        <f t="shared" si="9"/>
        <v>220.19999999999771</v>
      </c>
      <c r="B203">
        <f t="shared" si="10"/>
        <v>-0.6454576877239202</v>
      </c>
      <c r="C203">
        <f>B203*(Berechnung!B$5/2)</f>
        <v>-7.7454922526870424</v>
      </c>
      <c r="D203">
        <f t="shared" si="11"/>
        <v>-0.76379602863466789</v>
      </c>
      <c r="E203">
        <f>(D203*(Berechnung!B$5/2))</f>
        <v>-9.1655523436160138</v>
      </c>
    </row>
    <row r="204" spans="1:5" x14ac:dyDescent="0.2">
      <c r="A204">
        <f t="shared" si="9"/>
        <v>220.3999999999977</v>
      </c>
      <c r="B204">
        <f t="shared" si="10"/>
        <v>-0.64811990106310047</v>
      </c>
      <c r="C204">
        <f>B204*(Berechnung!B$5/2)</f>
        <v>-7.7774388127572056</v>
      </c>
      <c r="D204">
        <f t="shared" si="11"/>
        <v>-0.76153830753676266</v>
      </c>
      <c r="E204">
        <f>(D204*(Berechnung!B$5/2))</f>
        <v>-9.1384596904411524</v>
      </c>
    </row>
    <row r="205" spans="1:5" x14ac:dyDescent="0.2">
      <c r="A205">
        <f t="shared" si="9"/>
        <v>220.59999999999769</v>
      </c>
      <c r="B205">
        <f t="shared" si="10"/>
        <v>-0.65077421726582041</v>
      </c>
      <c r="C205">
        <f>B205*(Berechnung!B$5/2)</f>
        <v>-7.8092906071898449</v>
      </c>
      <c r="D205">
        <f t="shared" si="11"/>
        <v>-0.759271307334907</v>
      </c>
      <c r="E205">
        <f>(D205*(Berechnung!B$5/2))</f>
        <v>-9.1112556880188844</v>
      </c>
    </row>
    <row r="206" spans="1:5" x14ac:dyDescent="0.2">
      <c r="A206">
        <f t="shared" si="9"/>
        <v>220.79999999999768</v>
      </c>
      <c r="B206">
        <f t="shared" si="10"/>
        <v>-0.65342060399007451</v>
      </c>
      <c r="C206">
        <f>B206*(Berechnung!B$5/2)</f>
        <v>-7.8410472478808941</v>
      </c>
      <c r="D206">
        <f t="shared" si="11"/>
        <v>-0.75699505565178316</v>
      </c>
      <c r="E206">
        <f>(D206*(Berechnung!B$5/2))</f>
        <v>-9.0839406678213983</v>
      </c>
    </row>
    <row r="207" spans="1:5" x14ac:dyDescent="0.2">
      <c r="A207">
        <f t="shared" si="9"/>
        <v>220.99999999999767</v>
      </c>
      <c r="B207">
        <f t="shared" si="10"/>
        <v>-0.6560590289904763</v>
      </c>
      <c r="C207">
        <f>B207*(Berechnung!B$5/2)</f>
        <v>-7.8727083478857161</v>
      </c>
      <c r="D207">
        <f t="shared" si="11"/>
        <v>-0.75470958022279899</v>
      </c>
      <c r="E207">
        <f>(D207*(Berechnung!B$5/2))</f>
        <v>-9.0565149626735888</v>
      </c>
    </row>
    <row r="208" spans="1:5" x14ac:dyDescent="0.2">
      <c r="A208">
        <f t="shared" si="9"/>
        <v>221.19999999999766</v>
      </c>
      <c r="B208">
        <f t="shared" si="10"/>
        <v>-0.65868946011864937</v>
      </c>
      <c r="C208">
        <f>B208*(Berechnung!B$5/2)</f>
        <v>-7.9042735214237929</v>
      </c>
      <c r="D208">
        <f t="shared" si="11"/>
        <v>-0.75241490889575158</v>
      </c>
      <c r="E208">
        <f>(D208*(Berechnung!B$5/2))</f>
        <v>-9.0289789067490194</v>
      </c>
    </row>
    <row r="209" spans="1:5" x14ac:dyDescent="0.2">
      <c r="A209">
        <f t="shared" si="9"/>
        <v>221.39999999999765</v>
      </c>
      <c r="B209">
        <f t="shared" si="10"/>
        <v>-0.66131186532362107</v>
      </c>
      <c r="C209">
        <f>B209*(Berechnung!B$5/2)</f>
        <v>-7.9357423838834524</v>
      </c>
      <c r="D209">
        <f t="shared" si="11"/>
        <v>-0.75011106963048668</v>
      </c>
      <c r="E209">
        <f>(D209*(Berechnung!B$5/2))</f>
        <v>-9.0013328355658402</v>
      </c>
    </row>
    <row r="210" spans="1:5" x14ac:dyDescent="0.2">
      <c r="A210">
        <f t="shared" si="9"/>
        <v>221.59999999999764</v>
      </c>
      <c r="B210">
        <f t="shared" si="10"/>
        <v>-0.66392621265221075</v>
      </c>
      <c r="C210">
        <f>B210*(Berechnung!B$5/2)</f>
        <v>-7.9671145518265289</v>
      </c>
      <c r="D210">
        <f t="shared" si="11"/>
        <v>-0.74779809049855928</v>
      </c>
      <c r="E210">
        <f>(D210*(Berechnung!B$5/2))</f>
        <v>-8.9735770859827113</v>
      </c>
    </row>
    <row r="211" spans="1:5" x14ac:dyDescent="0.2">
      <c r="A211">
        <f t="shared" si="9"/>
        <v>221.79999999999762</v>
      </c>
      <c r="B211">
        <f t="shared" si="10"/>
        <v>-0.66653247024942153</v>
      </c>
      <c r="C211">
        <f>B211*(Berechnung!B$5/2)</f>
        <v>-7.9983896429930583</v>
      </c>
      <c r="D211">
        <f t="shared" si="11"/>
        <v>-0.74547599968288991</v>
      </c>
      <c r="E211">
        <f>(D211*(Berechnung!B$5/2))</f>
        <v>-8.9457119961946781</v>
      </c>
    </row>
    <row r="212" spans="1:5" x14ac:dyDescent="0.2">
      <c r="A212">
        <f t="shared" si="9"/>
        <v>221.99999999999761</v>
      </c>
      <c r="B212">
        <f t="shared" si="10"/>
        <v>-0.66913060635882715</v>
      </c>
      <c r="C212">
        <f>B212*(Berechnung!B$5/2)</f>
        <v>-8.0295672763059258</v>
      </c>
      <c r="D212">
        <f t="shared" si="11"/>
        <v>-0.74314482547742222</v>
      </c>
      <c r="E212">
        <f>(D212*(Berechnung!B$5/2))</f>
        <v>-8.9177379057290658</v>
      </c>
    </row>
    <row r="213" spans="1:5" x14ac:dyDescent="0.2">
      <c r="A213">
        <f t="shared" si="9"/>
        <v>222.1999999999976</v>
      </c>
      <c r="B213">
        <f t="shared" si="10"/>
        <v>-0.67172058932295908</v>
      </c>
      <c r="C213">
        <f>B213*(Berechnung!B$5/2)</f>
        <v>-8.0606470718755094</v>
      </c>
      <c r="D213">
        <f t="shared" si="11"/>
        <v>-0.74080459628677819</v>
      </c>
      <c r="E213">
        <f>(D213*(Berechnung!B$5/2))</f>
        <v>-8.8896551554413392</v>
      </c>
    </row>
    <row r="214" spans="1:5" x14ac:dyDescent="0.2">
      <c r="A214">
        <f t="shared" si="9"/>
        <v>222.39999999999759</v>
      </c>
      <c r="B214">
        <f t="shared" si="10"/>
        <v>-0.67430238758369221</v>
      </c>
      <c r="C214">
        <f>B214*(Berechnung!B$5/2)</f>
        <v>-8.0916286510043065</v>
      </c>
      <c r="D214">
        <f t="shared" si="11"/>
        <v>-0.73845534062591223</v>
      </c>
      <c r="E214">
        <f>(D214*(Berechnung!B$5/2))</f>
        <v>-8.8614640875109458</v>
      </c>
    </row>
    <row r="215" spans="1:5" x14ac:dyDescent="0.2">
      <c r="A215">
        <f t="shared" si="9"/>
        <v>222.59999999999758</v>
      </c>
      <c r="B215">
        <f t="shared" si="10"/>
        <v>-0.67687596968262986</v>
      </c>
      <c r="C215">
        <f>B215*(Berechnung!B$5/2)</f>
        <v>-8.1225116361915575</v>
      </c>
      <c r="D215">
        <f t="shared" si="11"/>
        <v>-0.73609708711976274</v>
      </c>
      <c r="E215">
        <f>(D215*(Berechnung!B$5/2))</f>
        <v>-8.833165045437152</v>
      </c>
    </row>
    <row r="216" spans="1:5" x14ac:dyDescent="0.2">
      <c r="A216">
        <f t="shared" si="9"/>
        <v>222.79999999999757</v>
      </c>
      <c r="B216">
        <f t="shared" si="10"/>
        <v>-0.67944130426148497</v>
      </c>
      <c r="C216">
        <f>B216*(Berechnung!B$5/2)</f>
        <v>-8.1532956511378192</v>
      </c>
      <c r="D216">
        <f t="shared" si="11"/>
        <v>-0.73372986450290567</v>
      </c>
      <c r="E216">
        <f>(D216*(Berechnung!B$5/2))</f>
        <v>-8.8047583740348685</v>
      </c>
    </row>
    <row r="217" spans="1:5" x14ac:dyDescent="0.2">
      <c r="A217">
        <f t="shared" si="9"/>
        <v>222.99999999999756</v>
      </c>
      <c r="B217">
        <f t="shared" si="10"/>
        <v>-0.68199836006246717</v>
      </c>
      <c r="C217">
        <f>B217*(Berechnung!B$5/2)</f>
        <v>-8.1839803207496065</v>
      </c>
      <c r="D217">
        <f t="shared" si="11"/>
        <v>-0.73135370161919966</v>
      </c>
      <c r="E217">
        <f>(D217*(Berechnung!B$5/2))</f>
        <v>-8.7762444194303963</v>
      </c>
    </row>
    <row r="218" spans="1:5" x14ac:dyDescent="0.2">
      <c r="A218">
        <f t="shared" si="9"/>
        <v>223.19999999999754</v>
      </c>
      <c r="B218">
        <f t="shared" si="10"/>
        <v>-0.68454710592865731</v>
      </c>
      <c r="C218">
        <f>B218*(Berechnung!B$5/2)</f>
        <v>-8.2145652711438881</v>
      </c>
      <c r="D218">
        <f t="shared" si="11"/>
        <v>-0.72896862742144097</v>
      </c>
      <c r="E218">
        <f>(D218*(Berechnung!B$5/2))</f>
        <v>-8.7476235290572912</v>
      </c>
    </row>
    <row r="219" spans="1:5" x14ac:dyDescent="0.2">
      <c r="A219">
        <f t="shared" si="9"/>
        <v>223.39999999999753</v>
      </c>
      <c r="B219">
        <f t="shared" si="10"/>
        <v>-0.68708751080439157</v>
      </c>
      <c r="C219">
        <f>B219*(Berechnung!B$5/2)</f>
        <v>-8.2450501296526983</v>
      </c>
      <c r="D219">
        <f t="shared" si="11"/>
        <v>-0.72657467097100559</v>
      </c>
      <c r="E219">
        <f>(D219*(Berechnung!B$5/2))</f>
        <v>-8.7188960516520666</v>
      </c>
    </row>
    <row r="220" spans="1:5" x14ac:dyDescent="0.2">
      <c r="A220">
        <f t="shared" si="9"/>
        <v>223.59999999999752</v>
      </c>
      <c r="B220">
        <f t="shared" si="10"/>
        <v>-0.68961954373563827</v>
      </c>
      <c r="C220">
        <f>B220*(Berechnung!B$5/2)</f>
        <v>-8.2754345248276593</v>
      </c>
      <c r="D220">
        <f t="shared" si="11"/>
        <v>-0.72417186143749745</v>
      </c>
      <c r="E220">
        <f>(D220*(Berechnung!B$5/2))</f>
        <v>-8.6900623372499695</v>
      </c>
    </row>
    <row r="221" spans="1:5" x14ac:dyDescent="0.2">
      <c r="A221">
        <f t="shared" si="9"/>
        <v>223.79999999999751</v>
      </c>
      <c r="B221">
        <f t="shared" si="10"/>
        <v>-0.69214317387037527</v>
      </c>
      <c r="C221">
        <f>B221*(Berechnung!B$5/2)</f>
        <v>-8.3057180864445037</v>
      </c>
      <c r="D221">
        <f t="shared" si="11"/>
        <v>-0.72176022809839246</v>
      </c>
      <c r="E221">
        <f>(D221*(Berechnung!B$5/2))</f>
        <v>-8.66112273718071</v>
      </c>
    </row>
    <row r="222" spans="1:5" x14ac:dyDescent="0.2">
      <c r="A222">
        <f t="shared" si="9"/>
        <v>223.9999999999975</v>
      </c>
      <c r="B222">
        <f t="shared" si="10"/>
        <v>-0.69465837045896572</v>
      </c>
      <c r="C222">
        <f>B222*(Berechnung!B$5/2)</f>
        <v>-8.3359004455075887</v>
      </c>
      <c r="D222">
        <f t="shared" si="11"/>
        <v>-0.71933980033868161</v>
      </c>
      <c r="E222">
        <f>(D222*(Berechnung!B$5/2))</f>
        <v>-8.6320776040641789</v>
      </c>
    </row>
    <row r="223" spans="1:5" x14ac:dyDescent="0.2">
      <c r="A223">
        <f t="shared" si="9"/>
        <v>224.19999999999749</v>
      </c>
      <c r="B223">
        <f t="shared" si="10"/>
        <v>-0.69716510285453326</v>
      </c>
      <c r="C223">
        <f>B223*(Berechnung!B$5/2)</f>
        <v>-8.3659812342543987</v>
      </c>
      <c r="D223">
        <f t="shared" si="11"/>
        <v>-0.71691060765051318</v>
      </c>
      <c r="E223">
        <f>(D223*(Berechnung!B$5/2))</f>
        <v>-8.6029272918061572</v>
      </c>
    </row>
    <row r="224" spans="1:5" x14ac:dyDescent="0.2">
      <c r="A224">
        <f t="shared" si="9"/>
        <v>224.39999999999748</v>
      </c>
      <c r="B224">
        <f t="shared" si="10"/>
        <v>-0.69966334051333401</v>
      </c>
      <c r="C224">
        <f>B224*(Berechnung!B$5/2)</f>
        <v>-8.3959600861600077</v>
      </c>
      <c r="D224">
        <f t="shared" si="11"/>
        <v>-0.71447267963283412</v>
      </c>
      <c r="E224">
        <f>(D224*(Berechnung!B$5/2))</f>
        <v>-8.573672155594009</v>
      </c>
    </row>
    <row r="225" spans="1:5" x14ac:dyDescent="0.2">
      <c r="A225">
        <f t="shared" si="9"/>
        <v>224.59999999999746</v>
      </c>
      <c r="B225">
        <f t="shared" si="10"/>
        <v>-0.70215305299513098</v>
      </c>
      <c r="C225">
        <f>B225*(Berechnung!B$5/2)</f>
        <v>-8.4258366359415717</v>
      </c>
      <c r="D225">
        <f t="shared" si="11"/>
        <v>-0.71202604599102748</v>
      </c>
      <c r="E225">
        <f>(D225*(Berechnung!B$5/2))</f>
        <v>-8.5443125518923289</v>
      </c>
    </row>
    <row r="226" spans="1:5" x14ac:dyDescent="0.2">
      <c r="A226">
        <f t="shared" si="9"/>
        <v>224.79999999999745</v>
      </c>
      <c r="B226">
        <f t="shared" si="10"/>
        <v>-0.70463420996356319</v>
      </c>
      <c r="C226">
        <f>B226*(Berechnung!B$5/2)</f>
        <v>-8.4556105195627573</v>
      </c>
      <c r="D226">
        <f t="shared" si="11"/>
        <v>-0.70957073653655212</v>
      </c>
      <c r="E226">
        <f>(D226*(Berechnung!B$5/2))</f>
        <v>-8.5148488384386258</v>
      </c>
    </row>
    <row r="227" spans="1:5" x14ac:dyDescent="0.2">
      <c r="A227">
        <f t="shared" si="9"/>
        <v>224.99999999999744</v>
      </c>
      <c r="B227">
        <f t="shared" si="10"/>
        <v>-0.70710678118651571</v>
      </c>
      <c r="C227">
        <f>B227*(Berechnung!B$5/2)</f>
        <v>-8.4852813742381876</v>
      </c>
      <c r="D227">
        <f t="shared" si="11"/>
        <v>-0.70710678118657933</v>
      </c>
      <c r="E227">
        <f>(D227*(Berechnung!B$5/2))</f>
        <v>-8.4852813742389515</v>
      </c>
    </row>
    <row r="228" spans="1:5" x14ac:dyDescent="0.2">
      <c r="A228">
        <f t="shared" si="9"/>
        <v>225.19999999999743</v>
      </c>
      <c r="B228">
        <f t="shared" si="10"/>
        <v>-0.70957073653648906</v>
      </c>
      <c r="C228">
        <f>B228*(Berechnung!B$5/2)</f>
        <v>-8.5148488384378691</v>
      </c>
      <c r="D228">
        <f t="shared" si="11"/>
        <v>-0.7046342099636268</v>
      </c>
      <c r="E228">
        <f>(D228*(Berechnung!B$5/2))</f>
        <v>-8.4556105195635212</v>
      </c>
    </row>
    <row r="229" spans="1:5" x14ac:dyDescent="0.2">
      <c r="A229">
        <f t="shared" si="9"/>
        <v>225.39999999999742</v>
      </c>
      <c r="B229">
        <f t="shared" si="10"/>
        <v>-0.71202604599096453</v>
      </c>
      <c r="C229">
        <f>B229*(Berechnung!B$5/2)</f>
        <v>-8.5443125518915739</v>
      </c>
      <c r="D229">
        <f t="shared" si="11"/>
        <v>-0.70215305299519482</v>
      </c>
      <c r="E229">
        <f>(D229*(Berechnung!B$5/2))</f>
        <v>-8.4258366359423373</v>
      </c>
    </row>
    <row r="230" spans="1:5" x14ac:dyDescent="0.2">
      <c r="A230">
        <f t="shared" si="9"/>
        <v>225.59999999999741</v>
      </c>
      <c r="B230">
        <f t="shared" si="10"/>
        <v>-0.71447267963277139</v>
      </c>
      <c r="C230">
        <f>B230*(Berechnung!B$5/2)</f>
        <v>-8.5736721555932576</v>
      </c>
      <c r="D230">
        <f t="shared" si="11"/>
        <v>-0.69966334051339807</v>
      </c>
      <c r="E230">
        <f>(D230*(Berechnung!B$5/2))</f>
        <v>-8.3959600861607768</v>
      </c>
    </row>
    <row r="231" spans="1:5" x14ac:dyDescent="0.2">
      <c r="A231">
        <f t="shared" si="9"/>
        <v>225.7999999999974</v>
      </c>
      <c r="B231">
        <f t="shared" si="10"/>
        <v>-0.71691060765045111</v>
      </c>
      <c r="C231">
        <f>B231*(Berechnung!B$5/2)</f>
        <v>-8.6029272918054129</v>
      </c>
      <c r="D231">
        <f t="shared" si="11"/>
        <v>-0.6971651028545971</v>
      </c>
      <c r="E231">
        <f>(D231*(Berechnung!B$5/2))</f>
        <v>-8.365981234255166</v>
      </c>
    </row>
    <row r="232" spans="1:5" x14ac:dyDescent="0.2">
      <c r="A232">
        <f t="shared" si="9"/>
        <v>225.99999999999739</v>
      </c>
      <c r="B232">
        <f t="shared" si="10"/>
        <v>-0.71933980033861944</v>
      </c>
      <c r="C232">
        <f>B232*(Berechnung!B$5/2)</f>
        <v>-8.6320776040634328</v>
      </c>
      <c r="D232">
        <f t="shared" si="11"/>
        <v>-0.69465837045903012</v>
      </c>
      <c r="E232">
        <f>(D232*(Berechnung!B$5/2))</f>
        <v>-8.3359004455083614</v>
      </c>
    </row>
    <row r="233" spans="1:5" x14ac:dyDescent="0.2">
      <c r="A233">
        <f t="shared" si="9"/>
        <v>226.19999999999737</v>
      </c>
      <c r="B233">
        <f t="shared" si="10"/>
        <v>-0.7217602280983304</v>
      </c>
      <c r="C233">
        <f>B233*(Berechnung!B$5/2)</f>
        <v>-8.6611227371799657</v>
      </c>
      <c r="D233">
        <f t="shared" si="11"/>
        <v>-0.69214317387043989</v>
      </c>
      <c r="E233">
        <f>(D233*(Berechnung!B$5/2))</f>
        <v>-8.3057180864452782</v>
      </c>
    </row>
    <row r="234" spans="1:5" x14ac:dyDescent="0.2">
      <c r="A234">
        <f t="shared" si="9"/>
        <v>226.39999999999736</v>
      </c>
      <c r="B234">
        <f t="shared" si="10"/>
        <v>-0.72417186143743573</v>
      </c>
      <c r="C234">
        <f>B234*(Berechnung!B$5/2)</f>
        <v>-8.6900623372492287</v>
      </c>
      <c r="D234">
        <f t="shared" si="11"/>
        <v>-0.68961954373570311</v>
      </c>
      <c r="E234">
        <f>(D234*(Berechnung!B$5/2))</f>
        <v>-8.2754345248284373</v>
      </c>
    </row>
    <row r="235" spans="1:5" x14ac:dyDescent="0.2">
      <c r="A235">
        <f t="shared" si="9"/>
        <v>226.59999999999735</v>
      </c>
      <c r="B235">
        <f t="shared" si="10"/>
        <v>-0.72657467097094408</v>
      </c>
      <c r="C235">
        <f>B235*(Berechnung!B$5/2)</f>
        <v>-8.7188960516513294</v>
      </c>
      <c r="D235">
        <f t="shared" si="11"/>
        <v>-0.68708751080445662</v>
      </c>
      <c r="E235">
        <f>(D235*(Berechnung!B$5/2))</f>
        <v>-8.2450501296534799</v>
      </c>
    </row>
    <row r="236" spans="1:5" x14ac:dyDescent="0.2">
      <c r="A236">
        <f t="shared" si="9"/>
        <v>226.79999999999734</v>
      </c>
      <c r="B236">
        <f t="shared" si="10"/>
        <v>-0.72896862742137969</v>
      </c>
      <c r="C236">
        <f>B236*(Berechnung!B$5/2)</f>
        <v>-8.7476235290565558</v>
      </c>
      <c r="D236">
        <f t="shared" si="11"/>
        <v>-0.68454710592872259</v>
      </c>
      <c r="E236">
        <f>(D236*(Berechnung!B$5/2))</f>
        <v>-8.2145652711446715</v>
      </c>
    </row>
    <row r="237" spans="1:5" x14ac:dyDescent="0.2">
      <c r="A237">
        <f t="shared" si="9"/>
        <v>226.99999999999733</v>
      </c>
      <c r="B237">
        <f t="shared" si="10"/>
        <v>-0.73135370161913826</v>
      </c>
      <c r="C237">
        <f>B237*(Berechnung!B$5/2)</f>
        <v>-8.7762444194296592</v>
      </c>
      <c r="D237">
        <f t="shared" si="11"/>
        <v>-0.681998360062533</v>
      </c>
      <c r="E237">
        <f>(D237*(Berechnung!B$5/2))</f>
        <v>-8.1839803207503969</v>
      </c>
    </row>
    <row r="238" spans="1:5" x14ac:dyDescent="0.2">
      <c r="A238">
        <f t="shared" si="9"/>
        <v>227.19999999999732</v>
      </c>
      <c r="B238">
        <f t="shared" si="10"/>
        <v>-0.73372986450284416</v>
      </c>
      <c r="C238">
        <f>B238*(Berechnung!B$5/2)</f>
        <v>-8.8047583740341295</v>
      </c>
      <c r="D238">
        <f t="shared" si="11"/>
        <v>-0.67944130426155125</v>
      </c>
      <c r="E238">
        <f>(D238*(Berechnung!B$5/2))</f>
        <v>-8.153295651138615</v>
      </c>
    </row>
    <row r="239" spans="1:5" x14ac:dyDescent="0.2">
      <c r="A239">
        <f t="shared" si="9"/>
        <v>227.39999999999731</v>
      </c>
      <c r="B239">
        <f t="shared" si="10"/>
        <v>-0.73609708711970245</v>
      </c>
      <c r="C239">
        <f>B239*(Berechnung!B$5/2)</f>
        <v>-8.833165045436429</v>
      </c>
      <c r="D239">
        <f t="shared" si="11"/>
        <v>-0.67687596968269548</v>
      </c>
      <c r="E239">
        <f>(D239*(Berechnung!B$5/2))</f>
        <v>-8.1225116361923462</v>
      </c>
    </row>
    <row r="240" spans="1:5" x14ac:dyDescent="0.2">
      <c r="A240">
        <f t="shared" si="9"/>
        <v>227.59999999999729</v>
      </c>
      <c r="B240">
        <f t="shared" si="10"/>
        <v>-0.73845534062585183</v>
      </c>
      <c r="C240">
        <f>B240*(Berechnung!B$5/2)</f>
        <v>-8.8614640875102211</v>
      </c>
      <c r="D240">
        <f t="shared" si="11"/>
        <v>-0.67430238758375838</v>
      </c>
      <c r="E240">
        <f>(D240*(Berechnung!B$5/2))</f>
        <v>-8.0916286510051005</v>
      </c>
    </row>
    <row r="241" spans="1:5" x14ac:dyDescent="0.2">
      <c r="A241">
        <f t="shared" si="9"/>
        <v>227.79999999999728</v>
      </c>
      <c r="B241">
        <f t="shared" si="10"/>
        <v>-0.74080459628671813</v>
      </c>
      <c r="C241">
        <f>B241*(Berechnung!B$5/2)</f>
        <v>-8.889655155440618</v>
      </c>
      <c r="D241">
        <f t="shared" si="11"/>
        <v>-0.67172058932302547</v>
      </c>
      <c r="E241">
        <f>(D241*(Berechnung!B$5/2))</f>
        <v>-8.0606470718763052</v>
      </c>
    </row>
    <row r="242" spans="1:5" x14ac:dyDescent="0.2">
      <c r="A242">
        <f t="shared" si="9"/>
        <v>227.99999999999727</v>
      </c>
      <c r="B242">
        <f t="shared" si="10"/>
        <v>-0.74314482547736227</v>
      </c>
      <c r="C242">
        <f>B242*(Berechnung!B$5/2)</f>
        <v>-8.9177379057283481</v>
      </c>
      <c r="D242">
        <f t="shared" si="11"/>
        <v>-0.66913060635889376</v>
      </c>
      <c r="E242">
        <f>(D242*(Berechnung!B$5/2))</f>
        <v>-8.0295672763067252</v>
      </c>
    </row>
    <row r="243" spans="1:5" x14ac:dyDescent="0.2">
      <c r="A243">
        <f t="shared" si="9"/>
        <v>228.19999999999726</v>
      </c>
      <c r="B243">
        <f t="shared" si="10"/>
        <v>-0.74547599968283018</v>
      </c>
      <c r="C243">
        <f>B243*(Berechnung!B$5/2)</f>
        <v>-8.9457119961939622</v>
      </c>
      <c r="D243">
        <f t="shared" si="11"/>
        <v>-0.66653247024948825</v>
      </c>
      <c r="E243">
        <f>(D243*(Berechnung!B$5/2))</f>
        <v>-7.9983896429938586</v>
      </c>
    </row>
    <row r="244" spans="1:5" x14ac:dyDescent="0.2">
      <c r="A244">
        <f t="shared" si="9"/>
        <v>228.39999999999725</v>
      </c>
      <c r="B244">
        <f t="shared" si="10"/>
        <v>-0.74779809049849988</v>
      </c>
      <c r="C244">
        <f>B244*(Berechnung!B$5/2)</f>
        <v>-8.973577085981999</v>
      </c>
      <c r="D244">
        <f t="shared" si="11"/>
        <v>-0.66392621265227769</v>
      </c>
      <c r="E244">
        <f>(D244*(Berechnung!B$5/2))</f>
        <v>-7.9671145518273327</v>
      </c>
    </row>
    <row r="245" spans="1:5" x14ac:dyDescent="0.2">
      <c r="A245">
        <f t="shared" si="9"/>
        <v>228.59999999999724</v>
      </c>
      <c r="B245">
        <f t="shared" si="10"/>
        <v>-0.75011106963042773</v>
      </c>
      <c r="C245">
        <f>B245*(Berechnung!B$5/2)</f>
        <v>-9.0013328355651332</v>
      </c>
      <c r="D245">
        <f t="shared" si="11"/>
        <v>-0.66131186532368791</v>
      </c>
      <c r="E245">
        <f>(D245*(Berechnung!B$5/2))</f>
        <v>-7.9357423838842553</v>
      </c>
    </row>
    <row r="246" spans="1:5" x14ac:dyDescent="0.2">
      <c r="A246">
        <f t="shared" si="9"/>
        <v>228.79999999999723</v>
      </c>
      <c r="B246">
        <f t="shared" si="10"/>
        <v>-0.75241490889569262</v>
      </c>
      <c r="C246">
        <f>B246*(Berechnung!B$5/2)</f>
        <v>-9.0289789067483106</v>
      </c>
      <c r="D246">
        <f t="shared" si="11"/>
        <v>-0.65868946011871676</v>
      </c>
      <c r="E246">
        <f>(D246*(Berechnung!B$5/2))</f>
        <v>-7.9042735214246012</v>
      </c>
    </row>
    <row r="247" spans="1:5" x14ac:dyDescent="0.2">
      <c r="A247">
        <f t="shared" si="9"/>
        <v>228.99999999999721</v>
      </c>
      <c r="B247">
        <f t="shared" si="10"/>
        <v>-0.75470958022273993</v>
      </c>
      <c r="C247">
        <f>B247*(Berechnung!B$5/2)</f>
        <v>-9.0565149626728783</v>
      </c>
      <c r="D247">
        <f t="shared" si="11"/>
        <v>-0.65605902899054425</v>
      </c>
      <c r="E247">
        <f>(D247*(Berechnung!B$5/2))</f>
        <v>-7.8727083478865314</v>
      </c>
    </row>
    <row r="248" spans="1:5" x14ac:dyDescent="0.2">
      <c r="A248">
        <f t="shared" si="9"/>
        <v>229.1999999999972</v>
      </c>
      <c r="B248">
        <f t="shared" si="10"/>
        <v>-0.75699505565172431</v>
      </c>
      <c r="C248">
        <f>B248*(Berechnung!B$5/2)</f>
        <v>-9.0839406678206913</v>
      </c>
      <c r="D248">
        <f t="shared" si="11"/>
        <v>-0.65342060399014268</v>
      </c>
      <c r="E248">
        <f>(D248*(Berechnung!B$5/2))</f>
        <v>-7.8410472478817121</v>
      </c>
    </row>
    <row r="249" spans="1:5" x14ac:dyDescent="0.2">
      <c r="A249">
        <f t="shared" si="9"/>
        <v>229.39999999999719</v>
      </c>
      <c r="B249">
        <f t="shared" si="10"/>
        <v>-0.75927130733484871</v>
      </c>
      <c r="C249">
        <f>B249*(Berechnung!B$5/2)</f>
        <v>-9.1112556880181845</v>
      </c>
      <c r="D249">
        <f t="shared" si="11"/>
        <v>-0.65077421726588836</v>
      </c>
      <c r="E249">
        <f>(D249*(Berechnung!B$5/2))</f>
        <v>-7.8092906071906603</v>
      </c>
    </row>
    <row r="250" spans="1:5" x14ac:dyDescent="0.2">
      <c r="A250">
        <f t="shared" si="9"/>
        <v>229.59999999999718</v>
      </c>
      <c r="B250">
        <f t="shared" si="10"/>
        <v>-0.7615383075367046</v>
      </c>
      <c r="C250">
        <f>B250*(Berechnung!B$5/2)</f>
        <v>-9.138459690440456</v>
      </c>
      <c r="D250">
        <f t="shared" si="11"/>
        <v>-0.64811990106316864</v>
      </c>
      <c r="E250">
        <f>(D250*(Berechnung!B$5/2))</f>
        <v>-7.7774388127580236</v>
      </c>
    </row>
    <row r="251" spans="1:5" x14ac:dyDescent="0.2">
      <c r="A251">
        <f t="shared" si="9"/>
        <v>229.79999999999717</v>
      </c>
      <c r="B251">
        <f t="shared" si="10"/>
        <v>-0.76379602863461005</v>
      </c>
      <c r="C251">
        <f>B251*(Berechnung!B$5/2)</f>
        <v>-9.165552343615321</v>
      </c>
      <c r="D251">
        <f t="shared" si="11"/>
        <v>-0.64545768772398859</v>
      </c>
      <c r="E251">
        <f>(D251*(Berechnung!B$5/2))</f>
        <v>-7.7454922526878631</v>
      </c>
    </row>
    <row r="252" spans="1:5" x14ac:dyDescent="0.2">
      <c r="A252">
        <f t="shared" si="9"/>
        <v>229.99999999999716</v>
      </c>
      <c r="B252">
        <f t="shared" si="10"/>
        <v>-0.76604444311894593</v>
      </c>
      <c r="C252">
        <f>B252*(Berechnung!B$5/2)</f>
        <v>-9.1925333174273511</v>
      </c>
      <c r="D252">
        <f t="shared" si="11"/>
        <v>-0.64278760968657767</v>
      </c>
      <c r="E252">
        <f>(D252*(Berechnung!B$5/2))</f>
        <v>-7.713451316238932</v>
      </c>
    </row>
    <row r="253" spans="1:5" x14ac:dyDescent="0.2">
      <c r="A253">
        <f t="shared" si="9"/>
        <v>230.19999999999715</v>
      </c>
      <c r="B253">
        <f t="shared" si="10"/>
        <v>-0.76828352359349128</v>
      </c>
      <c r="C253">
        <f>B253*(Berechnung!B$5/2)</f>
        <v>-9.2194022831218945</v>
      </c>
      <c r="D253">
        <f t="shared" si="11"/>
        <v>-0.64010969948499408</v>
      </c>
      <c r="E253">
        <f>(D253*(Berechnung!B$5/2))</f>
        <v>-7.6813163938199285</v>
      </c>
    </row>
    <row r="254" spans="1:5" x14ac:dyDescent="0.2">
      <c r="A254">
        <f t="shared" si="9"/>
        <v>230.39999999999714</v>
      </c>
      <c r="B254">
        <f t="shared" si="10"/>
        <v>-0.77051324277575706</v>
      </c>
      <c r="C254">
        <f>B254*(Berechnung!B$5/2)</f>
        <v>-9.2461589133090847</v>
      </c>
      <c r="D254">
        <f t="shared" si="11"/>
        <v>-0.6374239897487286</v>
      </c>
      <c r="E254">
        <f>(D254*(Berechnung!B$5/2))</f>
        <v>-7.6490878769847432</v>
      </c>
    </row>
    <row r="255" spans="1:5" x14ac:dyDescent="0.2">
      <c r="A255">
        <f t="shared" si="9"/>
        <v>230.59999999999712</v>
      </c>
      <c r="B255">
        <f t="shared" si="10"/>
        <v>-0.77273357349731941</v>
      </c>
      <c r="C255">
        <f>B255*(Berechnung!B$5/2)</f>
        <v>-9.2728028819678325</v>
      </c>
      <c r="D255">
        <f t="shared" si="11"/>
        <v>-0.634730513202306</v>
      </c>
      <c r="E255">
        <f>(D255*(Berechnung!B$5/2))</f>
        <v>-7.616766158427672</v>
      </c>
    </row>
    <row r="256" spans="1:5" x14ac:dyDescent="0.2">
      <c r="A256">
        <f t="shared" si="9"/>
        <v>230.79999999999711</v>
      </c>
      <c r="B256">
        <f t="shared" si="10"/>
        <v>-0.774944488704148</v>
      </c>
      <c r="C256">
        <f>B256*(Berechnung!B$5/2)</f>
        <v>-9.2993338644497765</v>
      </c>
      <c r="D256">
        <f t="shared" si="11"/>
        <v>-0.63202930266488955</v>
      </c>
      <c r="E256">
        <f>(D256*(Berechnung!B$5/2))</f>
        <v>-7.5843516319786746</v>
      </c>
    </row>
    <row r="257" spans="1:5" x14ac:dyDescent="0.2">
      <c r="A257">
        <f t="shared" si="9"/>
        <v>230.9999999999971</v>
      </c>
      <c r="B257">
        <f t="shared" si="10"/>
        <v>-0.77714596145693926</v>
      </c>
      <c r="C257">
        <f>B257*(Berechnung!B$5/2)</f>
        <v>-9.3257515374832707</v>
      </c>
      <c r="D257">
        <f t="shared" si="11"/>
        <v>-0.62932039104987647</v>
      </c>
      <c r="E257">
        <f>(D257*(Berechnung!B$5/2))</f>
        <v>-7.5518446925985181</v>
      </c>
    </row>
    <row r="258" spans="1:5" x14ac:dyDescent="0.2">
      <c r="A258">
        <f t="shared" si="9"/>
        <v>231.19999999999709</v>
      </c>
      <c r="B258">
        <f t="shared" si="10"/>
        <v>-0.77933796493144203</v>
      </c>
      <c r="C258">
        <f>B258*(Berechnung!B$5/2)</f>
        <v>-9.3520555791773035</v>
      </c>
      <c r="D258">
        <f t="shared" si="11"/>
        <v>-0.6266038113645005</v>
      </c>
      <c r="E258">
        <f>(D258*(Berechnung!B$5/2))</f>
        <v>-7.519245736374006</v>
      </c>
    </row>
    <row r="259" spans="1:5" x14ac:dyDescent="0.2">
      <c r="A259">
        <f t="shared" si="9"/>
        <v>231.39999999999708</v>
      </c>
      <c r="B259">
        <f t="shared" si="10"/>
        <v>-0.78152047241878664</v>
      </c>
      <c r="C259">
        <f>B259*(Berechnung!B$5/2)</f>
        <v>-9.3782456690254392</v>
      </c>
      <c r="D259">
        <f t="shared" si="11"/>
        <v>-0.6238795967094265</v>
      </c>
      <c r="E259">
        <f>(D259*(Berechnung!B$5/2))</f>
        <v>-7.4865551605131184</v>
      </c>
    </row>
    <row r="260" spans="1:5" x14ac:dyDescent="0.2">
      <c r="A260">
        <f t="shared" ref="A260:A323" si="12">A259+0.2</f>
        <v>231.59999999999707</v>
      </c>
      <c r="B260">
        <f t="shared" ref="B260:B323" si="13">SIN(A260*PI()/180)</f>
        <v>-0.78369345732580764</v>
      </c>
      <c r="C260">
        <f>B260*(Berechnung!B$5/2)</f>
        <v>-9.4043214879096908</v>
      </c>
      <c r="D260">
        <f t="shared" ref="D260:D323" si="14">COS(A260*PI()/180)</f>
        <v>-0.62114778027835094</v>
      </c>
      <c r="E260">
        <f>(D260*(Berechnung!B$5/2))</f>
        <v>-7.4537733633402112</v>
      </c>
    </row>
    <row r="261" spans="1:5" x14ac:dyDescent="0.2">
      <c r="A261">
        <f t="shared" si="12"/>
        <v>231.79999999999706</v>
      </c>
      <c r="B261">
        <f t="shared" si="13"/>
        <v>-0.78585689317536978</v>
      </c>
      <c r="C261">
        <f>B261*(Berechnung!B$5/2)</f>
        <v>-9.4302827181044364</v>
      </c>
      <c r="D261">
        <f t="shared" si="14"/>
        <v>-0.61840839535759495</v>
      </c>
      <c r="E261">
        <f>(D261*(Berechnung!B$5/2))</f>
        <v>-7.4209007442911394</v>
      </c>
    </row>
    <row r="262" spans="1:5" x14ac:dyDescent="0.2">
      <c r="A262">
        <f t="shared" si="12"/>
        <v>231.99999999999704</v>
      </c>
      <c r="B262">
        <f t="shared" si="13"/>
        <v>-0.78801075360668982</v>
      </c>
      <c r="C262">
        <f>B262*(Berechnung!B$5/2)</f>
        <v>-9.4561290432802778</v>
      </c>
      <c r="D262">
        <f t="shared" si="14"/>
        <v>-0.61566147532569937</v>
      </c>
      <c r="E262">
        <f>(D262*(Berechnung!B$5/2))</f>
        <v>-7.387937703908392</v>
      </c>
    </row>
    <row r="263" spans="1:5" x14ac:dyDescent="0.2">
      <c r="A263">
        <f t="shared" si="12"/>
        <v>232.19999999999703</v>
      </c>
      <c r="B263">
        <f t="shared" si="13"/>
        <v>-0.79015501237565877</v>
      </c>
      <c r="C263">
        <f>B263*(Berechnung!B$5/2)</f>
        <v>-9.4818601485079057</v>
      </c>
      <c r="D263">
        <f t="shared" si="14"/>
        <v>-0.61290705365301723</v>
      </c>
      <c r="E263">
        <f>(D263*(Berechnung!B$5/2))</f>
        <v>-7.3548846438362068</v>
      </c>
    </row>
    <row r="264" spans="1:5" x14ac:dyDescent="0.2">
      <c r="A264">
        <f t="shared" si="12"/>
        <v>232.39999999999702</v>
      </c>
      <c r="B264">
        <f t="shared" si="13"/>
        <v>-0.79228964335515917</v>
      </c>
      <c r="C264">
        <f>B264*(Berechnung!B$5/2)</f>
        <v>-9.50747572026191</v>
      </c>
      <c r="D264">
        <f t="shared" si="14"/>
        <v>-0.61014516390130857</v>
      </c>
      <c r="E264">
        <f>(D264*(Berechnung!B$5/2))</f>
        <v>-7.3217419668157024</v>
      </c>
    </row>
    <row r="265" spans="1:5" x14ac:dyDescent="0.2">
      <c r="A265">
        <f t="shared" si="12"/>
        <v>232.59999999999701</v>
      </c>
      <c r="B265">
        <f t="shared" si="13"/>
        <v>-0.79441462053538658</v>
      </c>
      <c r="C265">
        <f>B265*(Berechnung!B$5/2)</f>
        <v>-9.5329754464246399</v>
      </c>
      <c r="D265">
        <f t="shared" si="14"/>
        <v>-0.60737583972332798</v>
      </c>
      <c r="E265">
        <f>(D265*(Berechnung!B$5/2))</f>
        <v>-7.2885100766799358</v>
      </c>
    </row>
    <row r="266" spans="1:5" x14ac:dyDescent="0.2">
      <c r="A266">
        <f t="shared" si="12"/>
        <v>232.799999999997</v>
      </c>
      <c r="B266">
        <f t="shared" si="13"/>
        <v>-0.79652991802416473</v>
      </c>
      <c r="C266">
        <f>B266*(Berechnung!B$5/2)</f>
        <v>-9.5583590162899768</v>
      </c>
      <c r="D266">
        <f t="shared" si="14"/>
        <v>-0.60459911486241635</v>
      </c>
      <c r="E266">
        <f>(D266*(Berechnung!B$5/2))</f>
        <v>-7.2551893783489962</v>
      </c>
    </row>
    <row r="267" spans="1:5" x14ac:dyDescent="0.2">
      <c r="A267">
        <f t="shared" si="12"/>
        <v>232.99999999999699</v>
      </c>
      <c r="B267">
        <f t="shared" si="13"/>
        <v>-0.7986355100472613</v>
      </c>
      <c r="C267">
        <f>B267*(Berechnung!B$5/2)</f>
        <v>-9.5836261205671356</v>
      </c>
      <c r="D267">
        <f t="shared" si="14"/>
        <v>-0.60181502315209012</v>
      </c>
      <c r="E267">
        <f>(D267*(Berechnung!B$5/2))</f>
        <v>-7.221780277825081</v>
      </c>
    </row>
    <row r="268" spans="1:5" x14ac:dyDescent="0.2">
      <c r="A268">
        <f t="shared" si="12"/>
        <v>233.19999999999698</v>
      </c>
      <c r="B268">
        <f t="shared" si="13"/>
        <v>-0.8007313709487015</v>
      </c>
      <c r="C268">
        <f>B268*(Berechnung!B$5/2)</f>
        <v>-9.6087764513844185</v>
      </c>
      <c r="D268">
        <f t="shared" si="14"/>
        <v>-0.5990235985156287</v>
      </c>
      <c r="E268">
        <f>(D268*(Berechnung!B$5/2))</f>
        <v>-7.1882831821875444</v>
      </c>
    </row>
    <row r="269" spans="1:5" x14ac:dyDescent="0.2">
      <c r="A269">
        <f t="shared" si="12"/>
        <v>233.39999999999696</v>
      </c>
      <c r="B269">
        <f t="shared" si="13"/>
        <v>-0.80281747519108249</v>
      </c>
      <c r="C269">
        <f>B269*(Berechnung!B$5/2)</f>
        <v>-9.6338097022929894</v>
      </c>
      <c r="D269">
        <f t="shared" si="14"/>
        <v>-0.5962248749656589</v>
      </c>
      <c r="E269">
        <f>(D269*(Berechnung!B$5/2))</f>
        <v>-7.1546984995879068</v>
      </c>
    </row>
    <row r="270" spans="1:5" x14ac:dyDescent="0.2">
      <c r="A270">
        <f t="shared" si="12"/>
        <v>233.59999999999695</v>
      </c>
      <c r="B270">
        <f t="shared" si="13"/>
        <v>-0.80489379735588218</v>
      </c>
      <c r="C270">
        <f>B270*(Berechnung!B$5/2)</f>
        <v>-9.6587255682705866</v>
      </c>
      <c r="D270">
        <f t="shared" si="14"/>
        <v>-0.59341888660374476</v>
      </c>
      <c r="E270">
        <f>(D270*(Berechnung!B$5/2))</f>
        <v>-7.1210266392449366</v>
      </c>
    </row>
    <row r="271" spans="1:5" x14ac:dyDescent="0.2">
      <c r="A271">
        <f t="shared" si="12"/>
        <v>233.79999999999694</v>
      </c>
      <c r="B271">
        <f t="shared" si="13"/>
        <v>-0.80696031214377051</v>
      </c>
      <c r="C271">
        <f>B271*(Berechnung!B$5/2)</f>
        <v>-9.6835237457252461</v>
      </c>
      <c r="D271">
        <f t="shared" si="14"/>
        <v>-0.59060566761996836</v>
      </c>
      <c r="E271">
        <f>(D271*(Berechnung!B$5/2))</f>
        <v>-7.0872680114396207</v>
      </c>
    </row>
    <row r="272" spans="1:5" x14ac:dyDescent="0.2">
      <c r="A272">
        <f t="shared" si="12"/>
        <v>233.99999999999693</v>
      </c>
      <c r="B272">
        <f t="shared" si="13"/>
        <v>-0.80901699437491603</v>
      </c>
      <c r="C272">
        <f>B272*(Berechnung!B$5/2)</f>
        <v>-9.7082039324989928</v>
      </c>
      <c r="D272">
        <f t="shared" si="14"/>
        <v>-0.58778525229251632</v>
      </c>
      <c r="E272">
        <f>(D272*(Berechnung!B$5/2))</f>
        <v>-7.0534230275101955</v>
      </c>
    </row>
    <row r="273" spans="1:5" x14ac:dyDescent="0.2">
      <c r="A273">
        <f t="shared" si="12"/>
        <v>234.19999999999692</v>
      </c>
      <c r="B273">
        <f t="shared" si="13"/>
        <v>-0.81106381898929525</v>
      </c>
      <c r="C273">
        <f>B273*(Berechnung!B$5/2)</f>
        <v>-9.7327658278715425</v>
      </c>
      <c r="D273">
        <f t="shared" si="14"/>
        <v>-0.58495767498725892</v>
      </c>
      <c r="E273">
        <f>(D273*(Berechnung!B$5/2))</f>
        <v>-7.0194920998471071</v>
      </c>
    </row>
    <row r="274" spans="1:5" x14ac:dyDescent="0.2">
      <c r="A274">
        <f t="shared" si="12"/>
        <v>234.39999999999691</v>
      </c>
      <c r="B274">
        <f t="shared" si="13"/>
        <v>-0.81310076104699625</v>
      </c>
      <c r="C274">
        <f>B274*(Berechnung!B$5/2)</f>
        <v>-9.7572091325639541</v>
      </c>
      <c r="D274">
        <f t="shared" si="14"/>
        <v>-0.58212297015733327</v>
      </c>
      <c r="E274">
        <f>(D274*(Berechnung!B$5/2))</f>
        <v>-6.9854756418879997</v>
      </c>
    </row>
    <row r="275" spans="1:5" x14ac:dyDescent="0.2">
      <c r="A275">
        <f t="shared" si="12"/>
        <v>234.5999999999969</v>
      </c>
      <c r="B275">
        <f t="shared" si="13"/>
        <v>-0.8151277957285229</v>
      </c>
      <c r="C275">
        <f>B275*(Berechnung!B$5/2)</f>
        <v>-9.7815335487422743</v>
      </c>
      <c r="D275">
        <f t="shared" si="14"/>
        <v>-0.57928117234272292</v>
      </c>
      <c r="E275">
        <f>(D275*(Berechnung!B$5/2))</f>
        <v>-6.951374068112675</v>
      </c>
    </row>
    <row r="276" spans="1:5" x14ac:dyDescent="0.2">
      <c r="A276">
        <f t="shared" si="12"/>
        <v>234.79999999999688</v>
      </c>
      <c r="B276">
        <f t="shared" si="13"/>
        <v>-0.81714489833509718</v>
      </c>
      <c r="C276">
        <f>B276*(Berechnung!B$5/2)</f>
        <v>-9.8057387800211657</v>
      </c>
      <c r="D276">
        <f t="shared" si="14"/>
        <v>-0.57643231616983759</v>
      </c>
      <c r="E276">
        <f>(D276*(Berechnung!B$5/2))</f>
        <v>-6.9171877940380515</v>
      </c>
    </row>
    <row r="277" spans="1:5" x14ac:dyDescent="0.2">
      <c r="A277">
        <f t="shared" si="12"/>
        <v>234.99999999999687</v>
      </c>
      <c r="B277">
        <f t="shared" si="13"/>
        <v>-0.81915204428896049</v>
      </c>
      <c r="C277">
        <f>B277*(Berechnung!B$5/2)</f>
        <v>-9.8298245314675263</v>
      </c>
      <c r="D277">
        <f t="shared" si="14"/>
        <v>-0.57357643635109079</v>
      </c>
      <c r="E277">
        <f>(D277*(Berechnung!B$5/2))</f>
        <v>-6.882917236213089</v>
      </c>
    </row>
    <row r="278" spans="1:5" x14ac:dyDescent="0.2">
      <c r="A278">
        <f t="shared" si="12"/>
        <v>235.19999999999686</v>
      </c>
      <c r="B278">
        <f t="shared" si="13"/>
        <v>-0.82114920913367284</v>
      </c>
      <c r="C278">
        <f>B278*(Berechnung!B$5/2)</f>
        <v>-9.8537905096040745</v>
      </c>
      <c r="D278">
        <f t="shared" si="14"/>
        <v>-0.57071356768447667</v>
      </c>
      <c r="E278">
        <f>(D278*(Berechnung!B$5/2))</f>
        <v>-6.8485628122137197</v>
      </c>
    </row>
    <row r="279" spans="1:5" x14ac:dyDescent="0.2">
      <c r="A279">
        <f t="shared" si="12"/>
        <v>235.39999999999685</v>
      </c>
      <c r="B279">
        <f t="shared" si="13"/>
        <v>-0.82313636853441063</v>
      </c>
      <c r="C279">
        <f>B279*(Berechnung!B$5/2)</f>
        <v>-9.8776364224129267</v>
      </c>
      <c r="D279">
        <f t="shared" si="14"/>
        <v>-0.5678437450531465</v>
      </c>
      <c r="E279">
        <f>(D279*(Berechnung!B$5/2))</f>
        <v>-6.8141249406377575</v>
      </c>
    </row>
    <row r="280" spans="1:5" x14ac:dyDescent="0.2">
      <c r="A280">
        <f t="shared" si="12"/>
        <v>235.59999999999684</v>
      </c>
      <c r="B280">
        <f t="shared" si="13"/>
        <v>-0.82511349827826397</v>
      </c>
      <c r="C280">
        <f>B280*(Berechnung!B$5/2)</f>
        <v>-9.9013619793391676</v>
      </c>
      <c r="D280">
        <f t="shared" si="14"/>
        <v>-0.56496700342498352</v>
      </c>
      <c r="E280">
        <f>(D280*(Berechnung!B$5/2))</f>
        <v>-6.7796040410998017</v>
      </c>
    </row>
    <row r="281" spans="1:5" x14ac:dyDescent="0.2">
      <c r="A281">
        <f t="shared" si="12"/>
        <v>235.79999999999683</v>
      </c>
      <c r="B281">
        <f t="shared" si="13"/>
        <v>-0.82708057427453063</v>
      </c>
      <c r="C281">
        <f>B281*(Berechnung!B$5/2)</f>
        <v>-9.9249668912943676</v>
      </c>
      <c r="D281">
        <f t="shared" si="14"/>
        <v>-0.56208337785217644</v>
      </c>
      <c r="E281">
        <f>(D281*(Berechnung!B$5/2))</f>
        <v>-6.7450005342261168</v>
      </c>
    </row>
    <row r="282" spans="1:5" x14ac:dyDescent="0.2">
      <c r="A282">
        <f t="shared" si="12"/>
        <v>235.99999999999682</v>
      </c>
      <c r="B282">
        <f t="shared" si="13"/>
        <v>-0.82903757255501054</v>
      </c>
      <c r="C282">
        <f>B282*(Berechnung!B$5/2)</f>
        <v>-9.9484508706601265</v>
      </c>
      <c r="D282">
        <f t="shared" si="14"/>
        <v>-0.55919290347079298</v>
      </c>
      <c r="E282">
        <f>(D282*(Berechnung!B$5/2))</f>
        <v>-6.7103148416495157</v>
      </c>
    </row>
    <row r="283" spans="1:5" x14ac:dyDescent="0.2">
      <c r="A283">
        <f t="shared" si="12"/>
        <v>236.19999999999681</v>
      </c>
      <c r="B283">
        <f t="shared" si="13"/>
        <v>-0.83098446927429725</v>
      </c>
      <c r="C283">
        <f>B283*(Berechnung!B$5/2)</f>
        <v>-9.9718136312915675</v>
      </c>
      <c r="D283">
        <f t="shared" si="14"/>
        <v>-0.55629561550035123</v>
      </c>
      <c r="E283">
        <f>(D283*(Berechnung!B$5/2))</f>
        <v>-6.6755473860042152</v>
      </c>
    </row>
    <row r="284" spans="1:5" x14ac:dyDescent="0.2">
      <c r="A284">
        <f t="shared" si="12"/>
        <v>236.39999999999679</v>
      </c>
      <c r="B284">
        <f t="shared" si="13"/>
        <v>-0.83292124071006846</v>
      </c>
      <c r="C284">
        <f>B284*(Berechnung!B$5/2)</f>
        <v>-9.995054888520821</v>
      </c>
      <c r="D284">
        <f t="shared" si="14"/>
        <v>-0.55339154924339073</v>
      </c>
      <c r="E284">
        <f>(D284*(Berechnung!B$5/2))</f>
        <v>-6.6406985909206888</v>
      </c>
    </row>
    <row r="285" spans="1:5" x14ac:dyDescent="0.2">
      <c r="A285">
        <f t="shared" si="12"/>
        <v>236.59999999999678</v>
      </c>
      <c r="B285">
        <f t="shared" si="13"/>
        <v>-0.83484786326337557</v>
      </c>
      <c r="C285">
        <f>B285*(Berechnung!B$5/2)</f>
        <v>-10.018174359160508</v>
      </c>
      <c r="D285">
        <f t="shared" si="14"/>
        <v>-0.55048074008504255</v>
      </c>
      <c r="E285">
        <f>(D285*(Berechnung!B$5/2))</f>
        <v>-6.6057688810205111</v>
      </c>
    </row>
    <row r="286" spans="1:5" x14ac:dyDescent="0.2">
      <c r="A286">
        <f t="shared" si="12"/>
        <v>236.79999999999677</v>
      </c>
      <c r="B286">
        <f t="shared" si="13"/>
        <v>-0.83676431345893076</v>
      </c>
      <c r="C286">
        <f>B286*(Berechnung!B$5/2)</f>
        <v>-10.041171761507169</v>
      </c>
      <c r="D286">
        <f t="shared" si="14"/>
        <v>-0.54756322349259756</v>
      </c>
      <c r="E286">
        <f>(D286*(Berechnung!B$5/2))</f>
        <v>-6.5707586819111707</v>
      </c>
    </row>
    <row r="287" spans="1:5" x14ac:dyDescent="0.2">
      <c r="A287">
        <f t="shared" si="12"/>
        <v>236.99999999999676</v>
      </c>
      <c r="B287">
        <f t="shared" si="13"/>
        <v>-0.83867056794539319</v>
      </c>
      <c r="C287">
        <f>B287*(Berechnung!B$5/2)</f>
        <v>-10.064046815344717</v>
      </c>
      <c r="D287">
        <f t="shared" si="14"/>
        <v>-0.5446390350150746</v>
      </c>
      <c r="E287">
        <f>(D287*(Berechnung!B$5/2))</f>
        <v>-6.5356684201808957</v>
      </c>
    </row>
    <row r="288" spans="1:5" x14ac:dyDescent="0.2">
      <c r="A288">
        <f t="shared" si="12"/>
        <v>237.19999999999675</v>
      </c>
      <c r="B288">
        <f t="shared" si="13"/>
        <v>-0.84056660349565337</v>
      </c>
      <c r="C288">
        <f>B288*(Berechnung!B$5/2)</f>
        <v>-10.08679924194784</v>
      </c>
      <c r="D288">
        <f t="shared" si="14"/>
        <v>-0.54170821028278771</v>
      </c>
      <c r="E288">
        <f>(D288*(Berechnung!B$5/2))</f>
        <v>-6.5004985233934525</v>
      </c>
    </row>
    <row r="289" spans="1:5" x14ac:dyDescent="0.2">
      <c r="A289">
        <f t="shared" si="12"/>
        <v>237.39999999999674</v>
      </c>
      <c r="B289">
        <f t="shared" si="13"/>
        <v>-0.84245239700711672</v>
      </c>
      <c r="C289">
        <f>B289*(Berechnung!B$5/2)</f>
        <v>-10.109428764085401</v>
      </c>
      <c r="D289">
        <f t="shared" si="14"/>
        <v>-0.53877078500691122</v>
      </c>
      <c r="E289">
        <f>(D289*(Berechnung!B$5/2))</f>
        <v>-6.4652494200829347</v>
      </c>
    </row>
    <row r="290" spans="1:5" x14ac:dyDescent="0.2">
      <c r="A290">
        <f t="shared" si="12"/>
        <v>237.59999999999673</v>
      </c>
      <c r="B290">
        <f t="shared" si="13"/>
        <v>-0.84432792550198432</v>
      </c>
      <c r="C290">
        <f>B290*(Berechnung!B$5/2)</f>
        <v>-10.131935106023812</v>
      </c>
      <c r="D290">
        <f t="shared" si="14"/>
        <v>-0.53582679497904506</v>
      </c>
      <c r="E290">
        <f>(D290*(Berechnung!B$5/2))</f>
        <v>-6.4299215397485412</v>
      </c>
    </row>
    <row r="291" spans="1:5" x14ac:dyDescent="0.2">
      <c r="A291">
        <f t="shared" si="12"/>
        <v>237.79999999999671</v>
      </c>
      <c r="B291">
        <f t="shared" si="13"/>
        <v>-0.84619316612753337</v>
      </c>
      <c r="C291">
        <f>B291*(Berechnung!B$5/2)</f>
        <v>-10.1543179935304</v>
      </c>
      <c r="D291">
        <f t="shared" si="14"/>
        <v>-0.5328762760707787</v>
      </c>
      <c r="E291">
        <f>(D291*(Berechnung!B$5/2))</f>
        <v>-6.3945153128493448</v>
      </c>
    </row>
    <row r="292" spans="1:5" x14ac:dyDescent="0.2">
      <c r="A292">
        <f t="shared" si="12"/>
        <v>237.9999999999967</v>
      </c>
      <c r="B292">
        <f t="shared" si="13"/>
        <v>-0.84804809615639531</v>
      </c>
      <c r="C292">
        <f>B292*(Berechnung!B$5/2)</f>
        <v>-10.176577153876744</v>
      </c>
      <c r="D292">
        <f t="shared" si="14"/>
        <v>-0.52991926423325397</v>
      </c>
      <c r="E292">
        <f>(D292*(Berechnung!B$5/2))</f>
        <v>-6.3590311707990477</v>
      </c>
    </row>
    <row r="293" spans="1:5" x14ac:dyDescent="0.2">
      <c r="A293">
        <f t="shared" si="12"/>
        <v>238.19999999999669</v>
      </c>
      <c r="B293">
        <f t="shared" si="13"/>
        <v>-0.84989269298683334</v>
      </c>
      <c r="C293">
        <f>B293*(Berechnung!B$5/2)</f>
        <v>-10.198712315842</v>
      </c>
      <c r="D293">
        <f t="shared" si="14"/>
        <v>-0.52695579549672689</v>
      </c>
      <c r="E293">
        <f>(D293*(Berechnung!B$5/2))</f>
        <v>-6.3234695459607231</v>
      </c>
    </row>
    <row r="294" spans="1:5" x14ac:dyDescent="0.2">
      <c r="A294">
        <f t="shared" si="12"/>
        <v>238.39999999999668</v>
      </c>
      <c r="B294">
        <f t="shared" si="13"/>
        <v>-0.85172693414301714</v>
      </c>
      <c r="C294">
        <f>B294*(Berechnung!B$5/2)</f>
        <v>-10.220723209716205</v>
      </c>
      <c r="D294">
        <f t="shared" si="14"/>
        <v>-0.52398590597012873</v>
      </c>
      <c r="E294">
        <f>(D294*(Berechnung!B$5/2))</f>
        <v>-6.2878308716415443</v>
      </c>
    </row>
    <row r="295" spans="1:5" x14ac:dyDescent="0.2">
      <c r="A295">
        <f t="shared" si="12"/>
        <v>238.59999999999667</v>
      </c>
      <c r="B295">
        <f t="shared" si="13"/>
        <v>-0.85355079727529692</v>
      </c>
      <c r="C295">
        <f>B295*(Berechnung!B$5/2)</f>
        <v>-10.242609567303564</v>
      </c>
      <c r="D295">
        <f t="shared" si="14"/>
        <v>-0.52100963184062621</v>
      </c>
      <c r="E295">
        <f>(D295*(Berechnung!B$5/2))</f>
        <v>-6.2521155820875141</v>
      </c>
    </row>
    <row r="296" spans="1:5" x14ac:dyDescent="0.2">
      <c r="A296">
        <f t="shared" si="12"/>
        <v>238.79999999999666</v>
      </c>
      <c r="B296">
        <f t="shared" si="13"/>
        <v>-0.85536426016047629</v>
      </c>
      <c r="C296">
        <f>B296*(Berechnung!B$5/2)</f>
        <v>-10.264371121925716</v>
      </c>
      <c r="D296">
        <f t="shared" si="14"/>
        <v>-0.51802700937318036</v>
      </c>
      <c r="E296">
        <f>(D296*(Berechnung!B$5/2))</f>
        <v>-6.2163241124781639</v>
      </c>
    </row>
    <row r="297" spans="1:5" x14ac:dyDescent="0.2">
      <c r="A297">
        <f t="shared" si="12"/>
        <v>238.99999999999665</v>
      </c>
      <c r="B297">
        <f t="shared" si="13"/>
        <v>-0.85716730070208191</v>
      </c>
      <c r="C297">
        <f>B297*(Berechnung!B$5/2)</f>
        <v>-10.286007608424983</v>
      </c>
      <c r="D297">
        <f t="shared" si="14"/>
        <v>-0.51503807491010467</v>
      </c>
      <c r="E297">
        <f>(D297*(Berechnung!B$5/2))</f>
        <v>-6.180456898921256</v>
      </c>
    </row>
    <row r="298" spans="1:5" x14ac:dyDescent="0.2">
      <c r="A298">
        <f t="shared" si="12"/>
        <v>239.19999999999663</v>
      </c>
      <c r="B298">
        <f t="shared" si="13"/>
        <v>-0.85895989693063413</v>
      </c>
      <c r="C298">
        <f>B298*(Berechnung!B$5/2)</f>
        <v>-10.307518763167609</v>
      </c>
      <c r="D298">
        <f t="shared" si="14"/>
        <v>-0.51204286487062234</v>
      </c>
      <c r="E298">
        <f>(D298*(Berechnung!B$5/2))</f>
        <v>-6.1445143784474681</v>
      </c>
    </row>
    <row r="299" spans="1:5" x14ac:dyDescent="0.2">
      <c r="A299">
        <f t="shared" si="12"/>
        <v>239.39999999999662</v>
      </c>
      <c r="B299">
        <f t="shared" si="13"/>
        <v>-0.86074202700391389</v>
      </c>
      <c r="C299">
        <f>B299*(Berechnung!B$5/2)</f>
        <v>-10.328904324046967</v>
      </c>
      <c r="D299">
        <f t="shared" si="14"/>
        <v>-0.50904141575042161</v>
      </c>
      <c r="E299">
        <f>(D299*(Berechnung!B$5/2))</f>
        <v>-6.1084969890050598</v>
      </c>
    </row>
    <row r="300" spans="1:5" x14ac:dyDescent="0.2">
      <c r="A300">
        <f t="shared" si="12"/>
        <v>239.59999999999661</v>
      </c>
      <c r="B300">
        <f t="shared" si="13"/>
        <v>-0.86251366920722727</v>
      </c>
      <c r="C300">
        <f>B300*(Berechnung!B$5/2)</f>
        <v>-10.350164030486727</v>
      </c>
      <c r="D300">
        <f t="shared" si="14"/>
        <v>-0.50603376412121515</v>
      </c>
      <c r="E300">
        <f>(D300*(Berechnung!B$5/2))</f>
        <v>-6.0724051694545818</v>
      </c>
    </row>
    <row r="301" spans="1:5" x14ac:dyDescent="0.2">
      <c r="A301">
        <f t="shared" si="12"/>
        <v>239.7999999999966</v>
      </c>
      <c r="B301">
        <f t="shared" si="13"/>
        <v>-0.86427480195367468</v>
      </c>
      <c r="C301">
        <f>B301*(Berechnung!B$5/2)</f>
        <v>-10.371297623444097</v>
      </c>
      <c r="D301">
        <f t="shared" si="14"/>
        <v>-0.50301994663028671</v>
      </c>
      <c r="E301">
        <f>(D301*(Berechnung!B$5/2))</f>
        <v>-6.0362393595634405</v>
      </c>
    </row>
    <row r="302" spans="1:5" x14ac:dyDescent="0.2">
      <c r="A302">
        <f t="shared" si="12"/>
        <v>239.99999999999659</v>
      </c>
      <c r="B302">
        <f t="shared" si="13"/>
        <v>-0.86602540378440862</v>
      </c>
      <c r="C302">
        <f>B302*(Berechnung!B$5/2)</f>
        <v>-10.392304845412903</v>
      </c>
      <c r="D302">
        <f t="shared" si="14"/>
        <v>-0.50000000000005196</v>
      </c>
      <c r="E302">
        <f>(D302*(Berechnung!B$5/2))</f>
        <v>-6.0000000000006235</v>
      </c>
    </row>
    <row r="303" spans="1:5" x14ac:dyDescent="0.2">
      <c r="A303">
        <f t="shared" si="12"/>
        <v>240.19999999999658</v>
      </c>
      <c r="B303">
        <f t="shared" si="13"/>
        <v>-0.86776545336889854</v>
      </c>
      <c r="C303">
        <f>B303*(Berechnung!B$5/2)</f>
        <v>-10.413185440426783</v>
      </c>
      <c r="D303">
        <f t="shared" si="14"/>
        <v>-0.49697396102760755</v>
      </c>
      <c r="E303">
        <f>(D303*(Berechnung!B$5/2))</f>
        <v>-5.9636875323312903</v>
      </c>
    </row>
    <row r="304" spans="1:5" x14ac:dyDescent="0.2">
      <c r="A304">
        <f t="shared" si="12"/>
        <v>240.39999999999657</v>
      </c>
      <c r="B304">
        <f t="shared" si="13"/>
        <v>-0.86949492950518914</v>
      </c>
      <c r="C304">
        <f>B304*(Berechnung!B$5/2)</f>
        <v>-10.433939154062269</v>
      </c>
      <c r="D304">
        <f t="shared" si="14"/>
        <v>-0.49394186658428352</v>
      </c>
      <c r="E304">
        <f>(D304*(Berechnung!B$5/2))</f>
        <v>-5.9273023990114027</v>
      </c>
    </row>
    <row r="305" spans="1:5" x14ac:dyDescent="0.2">
      <c r="A305">
        <f t="shared" si="12"/>
        <v>240.59999999999656</v>
      </c>
      <c r="B305">
        <f t="shared" si="13"/>
        <v>-0.87121381112015972</v>
      </c>
      <c r="C305">
        <f>B305*(Berechnung!B$5/2)</f>
        <v>-10.454565733441918</v>
      </c>
      <c r="D305">
        <f t="shared" si="14"/>
        <v>-0.49090375361519362</v>
      </c>
      <c r="E305">
        <f>(D305*(Berechnung!B$5/2))</f>
        <v>-5.8908450433823232</v>
      </c>
    </row>
    <row r="306" spans="1:5" x14ac:dyDescent="0.2">
      <c r="A306">
        <f t="shared" si="12"/>
        <v>240.79999999999654</v>
      </c>
      <c r="B306">
        <f t="shared" si="13"/>
        <v>-0.87292207726977999</v>
      </c>
      <c r="C306">
        <f>B306*(Berechnung!B$5/2)</f>
        <v>-10.47506492723736</v>
      </c>
      <c r="D306">
        <f t="shared" si="14"/>
        <v>-0.48785965913878576</v>
      </c>
      <c r="E306">
        <f>(D306*(Berechnung!B$5/2))</f>
        <v>-5.8543159096654289</v>
      </c>
    </row>
    <row r="307" spans="1:5" x14ac:dyDescent="0.2">
      <c r="A307">
        <f t="shared" si="12"/>
        <v>240.99999999999653</v>
      </c>
      <c r="B307">
        <f t="shared" si="13"/>
        <v>-0.87461970713936665</v>
      </c>
      <c r="C307">
        <f>B307*(Berechnung!B$5/2)</f>
        <v>-10.4954364856724</v>
      </c>
      <c r="D307">
        <f t="shared" si="14"/>
        <v>-0.48480962024638963</v>
      </c>
      <c r="E307">
        <f>(D307*(Berechnung!B$5/2))</f>
        <v>-5.8177154429566755</v>
      </c>
    </row>
    <row r="308" spans="1:5" x14ac:dyDescent="0.2">
      <c r="A308">
        <f t="shared" si="12"/>
        <v>241.19999999999652</v>
      </c>
      <c r="B308">
        <f t="shared" si="13"/>
        <v>-0.8763066800438345</v>
      </c>
      <c r="C308">
        <f>B308*(Berechnung!B$5/2)</f>
        <v>-10.515680160526014</v>
      </c>
      <c r="D308">
        <f t="shared" si="14"/>
        <v>-0.48175367410176817</v>
      </c>
      <c r="E308">
        <f>(D308*(Berechnung!B$5/2))</f>
        <v>-5.7810440892212185</v>
      </c>
    </row>
    <row r="309" spans="1:5" x14ac:dyDescent="0.2">
      <c r="A309">
        <f t="shared" si="12"/>
        <v>241.39999999999651</v>
      </c>
      <c r="B309">
        <f t="shared" si="13"/>
        <v>-0.87798297542795156</v>
      </c>
      <c r="C309">
        <f>B309*(Berechnung!B$5/2)</f>
        <v>-10.535795705135419</v>
      </c>
      <c r="D309">
        <f t="shared" si="14"/>
        <v>-0.47869185794065999</v>
      </c>
      <c r="E309">
        <f>(D309*(Berechnung!B$5/2))</f>
        <v>-5.7443022952879197</v>
      </c>
    </row>
    <row r="310" spans="1:5" x14ac:dyDescent="0.2">
      <c r="A310">
        <f t="shared" si="12"/>
        <v>241.5999999999965</v>
      </c>
      <c r="B310">
        <f t="shared" si="13"/>
        <v>-0.87964857286658715</v>
      </c>
      <c r="C310">
        <f>B310*(Berechnung!B$5/2)</f>
        <v>-10.555782874399046</v>
      </c>
      <c r="D310">
        <f t="shared" si="14"/>
        <v>-0.47562420907032948</v>
      </c>
      <c r="E310">
        <f>(D310*(Berechnung!B$5/2))</f>
        <v>-5.7074905088439536</v>
      </c>
    </row>
    <row r="311" spans="1:5" x14ac:dyDescent="0.2">
      <c r="A311">
        <f t="shared" si="12"/>
        <v>241.79999999999649</v>
      </c>
      <c r="B311">
        <f t="shared" si="13"/>
        <v>-0.88130345206496297</v>
      </c>
      <c r="C311">
        <f>B311*(Berechnung!B$5/2)</f>
        <v>-10.575641424779555</v>
      </c>
      <c r="D311">
        <f t="shared" si="14"/>
        <v>-0.47255076486910857</v>
      </c>
      <c r="E311">
        <f>(D311*(Berechnung!B$5/2))</f>
        <v>-5.6706091784293031</v>
      </c>
    </row>
    <row r="312" spans="1:5" x14ac:dyDescent="0.2">
      <c r="A312">
        <f t="shared" si="12"/>
        <v>241.99999999999648</v>
      </c>
      <c r="B312">
        <f t="shared" si="13"/>
        <v>-0.88294759285889779</v>
      </c>
      <c r="C312">
        <f>B312*(Berechnung!B$5/2)</f>
        <v>-10.595371114306774</v>
      </c>
      <c r="D312">
        <f t="shared" si="14"/>
        <v>-0.46947156278594565</v>
      </c>
      <c r="E312">
        <f>(D312*(Berechnung!B$5/2))</f>
        <v>-5.633658753431348</v>
      </c>
    </row>
    <row r="313" spans="1:5" x14ac:dyDescent="0.2">
      <c r="A313">
        <f t="shared" si="12"/>
        <v>242.19999999999646</v>
      </c>
      <c r="B313">
        <f t="shared" si="13"/>
        <v>-0.88458097521505485</v>
      </c>
      <c r="C313">
        <f>B313*(Berechnung!B$5/2)</f>
        <v>-10.614971702580657</v>
      </c>
      <c r="D313">
        <f t="shared" si="14"/>
        <v>-0.46638664033994637</v>
      </c>
      <c r="E313">
        <f>(D313*(Berechnung!B$5/2))</f>
        <v>-5.5966396840793564</v>
      </c>
    </row>
    <row r="314" spans="1:5" x14ac:dyDescent="0.2">
      <c r="A314">
        <f t="shared" si="12"/>
        <v>242.39999999999645</v>
      </c>
      <c r="B314">
        <f t="shared" si="13"/>
        <v>-0.88620357923118576</v>
      </c>
      <c r="C314">
        <f>B314*(Berechnung!B$5/2)</f>
        <v>-10.634442950774229</v>
      </c>
      <c r="D314">
        <f t="shared" si="14"/>
        <v>-0.46329603511991718</v>
      </c>
      <c r="E314">
        <f>(D314*(Berechnung!B$5/2))</f>
        <v>-5.5595524214390064</v>
      </c>
    </row>
    <row r="315" spans="1:5" x14ac:dyDescent="0.2">
      <c r="A315">
        <f t="shared" si="12"/>
        <v>242.59999999999644</v>
      </c>
      <c r="B315">
        <f t="shared" si="13"/>
        <v>-0.88781538513637281</v>
      </c>
      <c r="C315">
        <f>B315*(Berechnung!B$5/2)</f>
        <v>-10.653784621636474</v>
      </c>
      <c r="D315">
        <f t="shared" si="14"/>
        <v>-0.46019978478390661</v>
      </c>
      <c r="E315">
        <f>(D315*(Berechnung!B$5/2))</f>
        <v>-5.5223974174068795</v>
      </c>
    </row>
    <row r="316" spans="1:5" x14ac:dyDescent="0.2">
      <c r="A316">
        <f t="shared" si="12"/>
        <v>242.79999999999643</v>
      </c>
      <c r="B316">
        <f t="shared" si="13"/>
        <v>-0.8894163732912691</v>
      </c>
      <c r="C316">
        <f>B316*(Berechnung!B$5/2)</f>
        <v>-10.672996479495229</v>
      </c>
      <c r="D316">
        <f t="shared" si="14"/>
        <v>-0.45709792705874941</v>
      </c>
      <c r="E316">
        <f>(D316*(Berechnung!B$5/2))</f>
        <v>-5.4851751247049929</v>
      </c>
    </row>
    <row r="317" spans="1:5" x14ac:dyDescent="0.2">
      <c r="A317">
        <f t="shared" si="12"/>
        <v>242.99999999999642</v>
      </c>
      <c r="B317">
        <f t="shared" si="13"/>
        <v>-0.89100652418833959</v>
      </c>
      <c r="C317">
        <f>B317*(Berechnung!B$5/2)</f>
        <v>-10.692078290260074</v>
      </c>
      <c r="D317">
        <f t="shared" si="14"/>
        <v>-0.45399049973960232</v>
      </c>
      <c r="E317">
        <f>(D317*(Berechnung!B$5/2))</f>
        <v>-5.447885996875228</v>
      </c>
    </row>
    <row r="318" spans="1:5" x14ac:dyDescent="0.2">
      <c r="A318">
        <f t="shared" si="12"/>
        <v>243.19999999999641</v>
      </c>
      <c r="B318">
        <f t="shared" si="13"/>
        <v>-0.89258581845209728</v>
      </c>
      <c r="C318">
        <f>B318*(Berechnung!B$5/2)</f>
        <v>-10.711029821425168</v>
      </c>
      <c r="D318">
        <f t="shared" si="14"/>
        <v>-0.4508775406894866</v>
      </c>
      <c r="E318">
        <f>(D318*(Berechnung!B$5/2))</f>
        <v>-5.4105304882738388</v>
      </c>
    </row>
    <row r="319" spans="1:5" x14ac:dyDescent="0.2">
      <c r="A319">
        <f t="shared" si="12"/>
        <v>243.3999999999964</v>
      </c>
      <c r="B319">
        <f t="shared" si="13"/>
        <v>-0.89415423683934003</v>
      </c>
      <c r="C319">
        <f>B319*(Berechnung!B$5/2)</f>
        <v>-10.72985084207208</v>
      </c>
      <c r="D319">
        <f t="shared" si="14"/>
        <v>-0.44775908783882584</v>
      </c>
      <c r="E319">
        <f>(D319*(Berechnung!B$5/2))</f>
        <v>-5.3731090540659103</v>
      </c>
    </row>
    <row r="320" spans="1:5" x14ac:dyDescent="0.2">
      <c r="A320">
        <f t="shared" si="12"/>
        <v>243.59999999999638</v>
      </c>
      <c r="B320">
        <f t="shared" si="13"/>
        <v>-0.89571176023938481</v>
      </c>
      <c r="C320">
        <f>B320*(Berechnung!B$5/2)</f>
        <v>-10.748541122872618</v>
      </c>
      <c r="D320">
        <f t="shared" si="14"/>
        <v>-0.44463517918498391</v>
      </c>
      <c r="E320">
        <f>(D320*(Berechnung!B$5/2))</f>
        <v>-5.3356221502198071</v>
      </c>
    </row>
    <row r="321" spans="1:5" x14ac:dyDescent="0.2">
      <c r="A321">
        <f t="shared" si="12"/>
        <v>243.79999999999637</v>
      </c>
      <c r="B321">
        <f t="shared" si="13"/>
        <v>-0.89725836967430017</v>
      </c>
      <c r="C321">
        <f>B321*(Berechnung!B$5/2)</f>
        <v>-10.767100436091603</v>
      </c>
      <c r="D321">
        <f t="shared" si="14"/>
        <v>-0.44150585279180271</v>
      </c>
      <c r="E321">
        <f>(D321*(Berechnung!B$5/2))</f>
        <v>-5.2980702335016323</v>
      </c>
    </row>
    <row r="322" spans="1:5" x14ac:dyDescent="0.2">
      <c r="A322">
        <f t="shared" si="12"/>
        <v>243.99999999999636</v>
      </c>
      <c r="B322">
        <f t="shared" si="13"/>
        <v>-0.89879404629913884</v>
      </c>
      <c r="C322">
        <f>B322*(Berechnung!B$5/2)</f>
        <v>-10.785528555589666</v>
      </c>
      <c r="D322">
        <f t="shared" si="14"/>
        <v>-0.43837114678913525</v>
      </c>
      <c r="E322">
        <f>(D322*(Berechnung!B$5/2))</f>
        <v>-5.2604537614696234</v>
      </c>
    </row>
    <row r="323" spans="1:5" x14ac:dyDescent="0.2">
      <c r="A323">
        <f t="shared" si="12"/>
        <v>244.19999999999635</v>
      </c>
      <c r="B323">
        <f t="shared" si="13"/>
        <v>-0.90031877140216576</v>
      </c>
      <c r="C323">
        <f>B323*(Berechnung!B$5/2)</f>
        <v>-10.80382525682599</v>
      </c>
      <c r="D323">
        <f t="shared" si="14"/>
        <v>-0.4352310993723848</v>
      </c>
      <c r="E323">
        <f>(D323*(Berechnung!B$5/2))</f>
        <v>-5.2227731924686172</v>
      </c>
    </row>
    <row r="324" spans="1:5" x14ac:dyDescent="0.2">
      <c r="A324">
        <f t="shared" ref="A324:A328" si="15">A323+0.2</f>
        <v>244.39999999999634</v>
      </c>
      <c r="B324">
        <f t="shared" ref="B324:B387" si="16">SIN(A324*PI()/180)</f>
        <v>-0.90183252640508615</v>
      </c>
      <c r="C324">
        <f>B324*(Berechnung!B$5/2)</f>
        <v>-10.821990316861033</v>
      </c>
      <c r="D324">
        <f>COS(A324*PI()/180)</f>
        <v>-0.43208574880203987</v>
      </c>
      <c r="E324">
        <f>(D324*(Berechnung!B$5/2))</f>
        <v>-5.1850289856244789</v>
      </c>
    </row>
    <row r="325" spans="1:5" x14ac:dyDescent="0.2">
      <c r="A325">
        <f t="shared" si="15"/>
        <v>244.59999999999633</v>
      </c>
      <c r="B325">
        <f t="shared" si="16"/>
        <v>-0.9033352928632733</v>
      </c>
      <c r="C325">
        <f>B325*(Berechnung!B$5/2)</f>
        <v>-10.840023514359279</v>
      </c>
      <c r="D325">
        <f>COS(A325*PI()/180)</f>
        <v>-0.42893513340320377</v>
      </c>
      <c r="E325">
        <f>(D325*(Berechnung!B$5/2))</f>
        <v>-5.1472216008384457</v>
      </c>
    </row>
    <row r="326" spans="1:5" x14ac:dyDescent="0.2">
      <c r="A326">
        <f t="shared" si="15"/>
        <v>244.79999999999632</v>
      </c>
      <c r="B326">
        <f t="shared" si="16"/>
        <v>-0.90482705246599215</v>
      </c>
      <c r="C326">
        <f>B326*(Berechnung!B$5/2)</f>
        <v>-10.857924629591906</v>
      </c>
      <c r="D326">
        <f>COS(A326*PI()/180)</f>
        <v>-0.42577929156513084</v>
      </c>
      <c r="E326">
        <f>(D326*(Berechnung!B$5/2))</f>
        <v>-5.10935149878157</v>
      </c>
    </row>
    <row r="327" spans="1:5" x14ac:dyDescent="0.2">
      <c r="A327">
        <f t="shared" si="15"/>
        <v>244.99999999999631</v>
      </c>
      <c r="B327">
        <f t="shared" si="16"/>
        <v>-0.90630778703662274</v>
      </c>
      <c r="C327">
        <f>B327*(Berechnung!B$5/2)</f>
        <v>-10.875693444439474</v>
      </c>
      <c r="D327">
        <f t="shared" ref="D327:D390" si="17">COS(A327*PI()/180)</f>
        <v>-0.42261826174075789</v>
      </c>
      <c r="E327">
        <f>(D327*(Berechnung!B$5/2))</f>
        <v>-5.0714191408890947</v>
      </c>
    </row>
    <row r="328" spans="1:5" x14ac:dyDescent="0.2">
      <c r="A328">
        <f t="shared" si="15"/>
        <v>245.19999999999629</v>
      </c>
      <c r="B328">
        <f t="shared" si="16"/>
        <v>-0.90777747853288149</v>
      </c>
      <c r="C328">
        <f>B328*(Berechnung!B$5/2)</f>
        <v>-10.893329742394577</v>
      </c>
      <c r="D328">
        <f t="shared" si="17"/>
        <v>-0.41945208244623589</v>
      </c>
      <c r="E328">
        <f>(D328*(Berechnung!B$5/2))</f>
        <v>-5.0334249893548311</v>
      </c>
    </row>
    <row r="329" spans="1:5" x14ac:dyDescent="0.2">
      <c r="A329">
        <f>A328+0.2</f>
        <v>245.39999999999628</v>
      </c>
      <c r="B329">
        <f t="shared" si="16"/>
        <v>-0.90923610904704155</v>
      </c>
      <c r="C329">
        <f>B329*(Berechnung!B$5/2)</f>
        <v>-10.910833308564499</v>
      </c>
      <c r="D329">
        <f t="shared" si="17"/>
        <v>-0.41628079226046022</v>
      </c>
      <c r="E329">
        <f>(D329*(Berechnung!B$5/2))</f>
        <v>-4.9953695071255222</v>
      </c>
    </row>
    <row r="330" spans="1:5" x14ac:dyDescent="0.2">
      <c r="A330">
        <f t="shared" ref="A330:A393" si="18">A329+0.2</f>
        <v>245.59999999999627</v>
      </c>
      <c r="B330">
        <f t="shared" si="16"/>
        <v>-0.91068366080615015</v>
      </c>
      <c r="C330">
        <f>B330*(Berechnung!B$5/2)</f>
        <v>-10.928203929673803</v>
      </c>
      <c r="D330">
        <f t="shared" si="17"/>
        <v>-0.4131044298246011</v>
      </c>
      <c r="E330">
        <f>(D330*(Berechnung!B$5/2))</f>
        <v>-4.957253157895213</v>
      </c>
    </row>
    <row r="331" spans="1:5" x14ac:dyDescent="0.2">
      <c r="A331">
        <f t="shared" si="18"/>
        <v>245.79999999999626</v>
      </c>
      <c r="B331">
        <f t="shared" si="16"/>
        <v>-0.9121201161722462</v>
      </c>
      <c r="C331">
        <f>B331*(Berechnung!B$5/2)</f>
        <v>-10.945441394066954</v>
      </c>
      <c r="D331">
        <f t="shared" si="17"/>
        <v>-0.40992303384163237</v>
      </c>
      <c r="E331">
        <f>(D331*(Berechnung!B$5/2))</f>
        <v>-4.9190764060995882</v>
      </c>
    </row>
    <row r="332" spans="1:5" x14ac:dyDescent="0.2">
      <c r="A332">
        <f t="shared" si="18"/>
        <v>245.99999999999625</v>
      </c>
      <c r="B332">
        <f t="shared" si="16"/>
        <v>-0.91354545764257422</v>
      </c>
      <c r="C332">
        <f>B332*(Berechnung!B$5/2)</f>
        <v>-10.962545491710891</v>
      </c>
      <c r="D332">
        <f t="shared" si="17"/>
        <v>-0.40673664307586016</v>
      </c>
      <c r="E332">
        <f>(D332*(Berechnung!B$5/2))</f>
        <v>-4.8808397169103221</v>
      </c>
    </row>
    <row r="333" spans="1:5" x14ac:dyDescent="0.2">
      <c r="A333">
        <f t="shared" si="18"/>
        <v>246.19999999999624</v>
      </c>
      <c r="B333">
        <f t="shared" si="16"/>
        <v>-0.91495966784979821</v>
      </c>
      <c r="C333">
        <f>B333*(Berechnung!B$5/2)</f>
        <v>-10.979516014197578</v>
      </c>
      <c r="D333">
        <f t="shared" si="17"/>
        <v>-0.40354529635245023</v>
      </c>
      <c r="E333">
        <f>(D333*(Berechnung!B$5/2))</f>
        <v>-4.842543556229403</v>
      </c>
    </row>
    <row r="334" spans="1:5" x14ac:dyDescent="0.2">
      <c r="A334">
        <f t="shared" si="18"/>
        <v>246.39999999999623</v>
      </c>
      <c r="B334">
        <f t="shared" si="16"/>
        <v>-0.91636272956221321</v>
      </c>
      <c r="C334">
        <f>B334*(Berechnung!B$5/2)</f>
        <v>-10.996352754746558</v>
      </c>
      <c r="D334">
        <f t="shared" si="17"/>
        <v>-0.40034903255695548</v>
      </c>
      <c r="E334">
        <f>(D334*(Berechnung!B$5/2))</f>
        <v>-4.8041883906834659</v>
      </c>
    </row>
    <row r="335" spans="1:5" x14ac:dyDescent="0.2">
      <c r="A335">
        <f t="shared" si="18"/>
        <v>246.59999999999621</v>
      </c>
      <c r="B335">
        <f t="shared" si="16"/>
        <v>-0.91775462568395483</v>
      </c>
      <c r="C335">
        <f>B335*(Berechnung!B$5/2)</f>
        <v>-11.013055508207458</v>
      </c>
      <c r="D335">
        <f t="shared" si="17"/>
        <v>-0.39714789063484141</v>
      </c>
      <c r="E335">
        <f>(D335*(Berechnung!B$5/2))</f>
        <v>-4.7657746876180971</v>
      </c>
    </row>
    <row r="336" spans="1:5" x14ac:dyDescent="0.2">
      <c r="A336">
        <f t="shared" si="18"/>
        <v>246.7999999999962</v>
      </c>
      <c r="B336">
        <f t="shared" si="16"/>
        <v>-0.91913533925520829</v>
      </c>
      <c r="C336">
        <f>B336*(Berechnung!B$5/2)</f>
        <v>-11.0296240710625</v>
      </c>
      <c r="D336">
        <f t="shared" si="17"/>
        <v>-0.39394190959101222</v>
      </c>
      <c r="E336">
        <f>(D336*(Berechnung!B$5/2))</f>
        <v>-4.7273029150921468</v>
      </c>
    </row>
    <row r="337" spans="1:5" x14ac:dyDescent="0.2">
      <c r="A337">
        <f t="shared" si="18"/>
        <v>246.99999999999619</v>
      </c>
      <c r="B337">
        <f t="shared" si="16"/>
        <v>-0.92050485345241428</v>
      </c>
      <c r="C337">
        <f>B337*(Berechnung!B$5/2)</f>
        <v>-11.046058241428971</v>
      </c>
      <c r="D337">
        <f t="shared" si="17"/>
        <v>-0.39073112848933511</v>
      </c>
      <c r="E337">
        <f>(D337*(Berechnung!B$5/2))</f>
        <v>-4.6887735418720213</v>
      </c>
    </row>
    <row r="338" spans="1:5" x14ac:dyDescent="0.2">
      <c r="A338">
        <f t="shared" si="18"/>
        <v>247.19999999999618</v>
      </c>
      <c r="B338">
        <f t="shared" si="16"/>
        <v>-0.92186315158847465</v>
      </c>
      <c r="C338">
        <f>B338*(Berechnung!B$5/2)</f>
        <v>-11.062357819061695</v>
      </c>
      <c r="D338">
        <f t="shared" si="17"/>
        <v>-0.38751558645216466</v>
      </c>
      <c r="E338">
        <f>(D338*(Berechnung!B$5/2))</f>
        <v>-4.6501870374259759</v>
      </c>
    </row>
    <row r="339" spans="1:5" x14ac:dyDescent="0.2">
      <c r="A339">
        <f t="shared" si="18"/>
        <v>247.39999999999617</v>
      </c>
      <c r="B339">
        <f t="shared" si="16"/>
        <v>-0.92321021711295514</v>
      </c>
      <c r="C339">
        <f>B339*(Berechnung!B$5/2)</f>
        <v>-11.078522605355461</v>
      </c>
      <c r="D339">
        <f t="shared" si="17"/>
        <v>-0.38429532265986571</v>
      </c>
      <c r="E339">
        <f>(D339*(Berechnung!B$5/2))</f>
        <v>-4.6115438719183883</v>
      </c>
    </row>
    <row r="340" spans="1:5" x14ac:dyDescent="0.2">
      <c r="A340">
        <f t="shared" si="18"/>
        <v>247.59999999999616</v>
      </c>
      <c r="B340">
        <f t="shared" si="16"/>
        <v>-0.92454603361228749</v>
      </c>
      <c r="C340">
        <f>B340*(Berechnung!B$5/2)</f>
        <v>-11.09455240334745</v>
      </c>
      <c r="D340">
        <f t="shared" si="17"/>
        <v>-0.38107037635033636</v>
      </c>
      <c r="E340">
        <f>(D340*(Berechnung!B$5/2))</f>
        <v>-4.5728445162040359</v>
      </c>
    </row>
    <row r="341" spans="1:5" x14ac:dyDescent="0.2">
      <c r="A341">
        <f t="shared" si="18"/>
        <v>247.79999999999615</v>
      </c>
      <c r="B341">
        <f t="shared" si="16"/>
        <v>-0.9258705848099692</v>
      </c>
      <c r="C341">
        <f>B341*(Berechnung!B$5/2)</f>
        <v>-11.110447017719631</v>
      </c>
      <c r="D341">
        <f t="shared" si="17"/>
        <v>-0.37784078681852967</v>
      </c>
      <c r="E341">
        <f>(D341*(Berechnung!B$5/2))</f>
        <v>-4.5340894418223563</v>
      </c>
    </row>
    <row r="342" spans="1:5" x14ac:dyDescent="0.2">
      <c r="A342">
        <f t="shared" si="18"/>
        <v>247.99999999999613</v>
      </c>
      <c r="B342">
        <f t="shared" si="16"/>
        <v>-0.927183854566762</v>
      </c>
      <c r="C342">
        <f>B342*(Berechnung!B$5/2)</f>
        <v>-11.126206254801144</v>
      </c>
      <c r="D342">
        <f t="shared" si="17"/>
        <v>-0.37460659341597485</v>
      </c>
      <c r="E342">
        <f>(D342*(Berechnung!B$5/2))</f>
        <v>-4.4952791209916985</v>
      </c>
    </row>
    <row r="343" spans="1:5" x14ac:dyDescent="0.2">
      <c r="A343">
        <f t="shared" si="18"/>
        <v>248.19999999999612</v>
      </c>
      <c r="B343">
        <f t="shared" si="16"/>
        <v>-0.92848582688088832</v>
      </c>
      <c r="C343">
        <f>B343*(Berechnung!B$5/2)</f>
        <v>-11.141829922570659</v>
      </c>
      <c r="D343">
        <f t="shared" si="17"/>
        <v>-0.37136783555029795</v>
      </c>
      <c r="E343">
        <f>(D343*(Berechnung!B$5/2))</f>
        <v>-4.456414026603575</v>
      </c>
    </row>
    <row r="344" spans="1:5" x14ac:dyDescent="0.2">
      <c r="A344">
        <f t="shared" si="18"/>
        <v>248.39999999999611</v>
      </c>
      <c r="B344">
        <f t="shared" si="16"/>
        <v>-0.92977648588822626</v>
      </c>
      <c r="C344">
        <f>B344*(Berechnung!B$5/2)</f>
        <v>-11.157317830658716</v>
      </c>
      <c r="D344">
        <f t="shared" si="17"/>
        <v>-0.36812455268474137</v>
      </c>
      <c r="E344">
        <f>(D344*(Berechnung!B$5/2))</f>
        <v>-4.4174946322168962</v>
      </c>
    </row>
    <row r="345" spans="1:5" x14ac:dyDescent="0.2">
      <c r="A345">
        <f t="shared" si="18"/>
        <v>248.5999999999961</v>
      </c>
      <c r="B345">
        <f t="shared" si="16"/>
        <v>-0.9310558158625033</v>
      </c>
      <c r="C345">
        <f>B345*(Berechnung!B$5/2)</f>
        <v>-11.172669790350039</v>
      </c>
      <c r="D345">
        <f t="shared" si="17"/>
        <v>-0.36487678433768339</v>
      </c>
      <c r="E345">
        <f>(D345*(Berechnung!B$5/2))</f>
        <v>-4.3785214120522005</v>
      </c>
    </row>
    <row r="346" spans="1:5" x14ac:dyDescent="0.2">
      <c r="A346">
        <f t="shared" si="18"/>
        <v>248.79999999999609</v>
      </c>
      <c r="B346">
        <f t="shared" si="16"/>
        <v>-0.93232380121548741</v>
      </c>
      <c r="C346">
        <f>B346*(Berechnung!B$5/2)</f>
        <v>-11.187885614585849</v>
      </c>
      <c r="D346">
        <f t="shared" si="17"/>
        <v>-0.36162457008215632</v>
      </c>
      <c r="E346">
        <f>(D346*(Berechnung!B$5/2))</f>
        <v>-4.3394948409858758</v>
      </c>
    </row>
    <row r="347" spans="1:5" x14ac:dyDescent="0.2">
      <c r="A347">
        <f t="shared" si="18"/>
        <v>248.99999999999608</v>
      </c>
      <c r="B347">
        <f t="shared" si="16"/>
        <v>-0.9335804264971771</v>
      </c>
      <c r="C347">
        <f>B347*(Berechnung!B$5/2)</f>
        <v>-11.202965117966125</v>
      </c>
      <c r="D347">
        <f t="shared" si="17"/>
        <v>-0.35836794954536455</v>
      </c>
      <c r="E347">
        <f>(D347*(Berechnung!B$5/2))</f>
        <v>-4.300415394544375</v>
      </c>
    </row>
    <row r="348" spans="1:5" x14ac:dyDescent="0.2">
      <c r="A348">
        <f t="shared" si="18"/>
        <v>249.19999999999607</v>
      </c>
      <c r="B348">
        <f t="shared" si="16"/>
        <v>-0.9348256763959899</v>
      </c>
      <c r="C348">
        <f>B348*(Berechnung!B$5/2)</f>
        <v>-11.217908116751879</v>
      </c>
      <c r="D348">
        <f t="shared" si="17"/>
        <v>-0.35510696240820161</v>
      </c>
      <c r="E348">
        <f>(D348*(Berechnung!B$5/2))</f>
        <v>-4.2612835488984189</v>
      </c>
    </row>
    <row r="349" spans="1:5" x14ac:dyDescent="0.2">
      <c r="A349">
        <f t="shared" si="18"/>
        <v>249.39999999999606</v>
      </c>
      <c r="B349">
        <f t="shared" si="16"/>
        <v>-0.93605953573894884</v>
      </c>
      <c r="C349">
        <f>B349*(Berechnung!B$5/2)</f>
        <v>-11.232714428867386</v>
      </c>
      <c r="D349">
        <f t="shared" si="17"/>
        <v>-0.35184164840476667</v>
      </c>
      <c r="E349">
        <f>(D349*(Berechnung!B$5/2))</f>
        <v>-4.2220997808572003</v>
      </c>
    </row>
    <row r="350" spans="1:5" x14ac:dyDescent="0.2">
      <c r="A350">
        <f t="shared" si="18"/>
        <v>249.59999999999604</v>
      </c>
      <c r="B350">
        <f t="shared" si="16"/>
        <v>-0.93728198949186758</v>
      </c>
      <c r="C350">
        <f>B350*(Berechnung!B$5/2)</f>
        <v>-11.247383873902411</v>
      </c>
      <c r="D350">
        <f t="shared" si="17"/>
        <v>-0.34857204732187952</v>
      </c>
      <c r="E350">
        <f>(D350*(Berechnung!B$5/2))</f>
        <v>-4.1828645678625538</v>
      </c>
    </row>
    <row r="351" spans="1:5" x14ac:dyDescent="0.2">
      <c r="A351">
        <f t="shared" si="18"/>
        <v>249.79999999999603</v>
      </c>
      <c r="B351">
        <f t="shared" si="16"/>
        <v>-0.93849302275953217</v>
      </c>
      <c r="C351">
        <f>B351*(Berechnung!B$5/2)</f>
        <v>-11.261916273114386</v>
      </c>
      <c r="D351">
        <f t="shared" si="17"/>
        <v>-0.34529819899859926</v>
      </c>
      <c r="E351">
        <f>(D351*(Berechnung!B$5/2))</f>
        <v>-4.1435783879831911</v>
      </c>
    </row>
    <row r="352" spans="1:5" x14ac:dyDescent="0.2">
      <c r="A352">
        <f t="shared" si="18"/>
        <v>249.99999999999602</v>
      </c>
      <c r="B352">
        <f t="shared" si="16"/>
        <v>-0.93969262078588445</v>
      </c>
      <c r="C352">
        <f>B352*(Berechnung!B$5/2)</f>
        <v>-11.276311449430613</v>
      </c>
      <c r="D352">
        <f t="shared" si="17"/>
        <v>-0.34202014332573444</v>
      </c>
      <c r="E352">
        <f>(D352*(Berechnung!B$5/2))</f>
        <v>-4.1042417199088135</v>
      </c>
    </row>
    <row r="353" spans="1:5" x14ac:dyDescent="0.2">
      <c r="A353">
        <f t="shared" si="18"/>
        <v>250.19999999999601</v>
      </c>
      <c r="B353">
        <f t="shared" si="16"/>
        <v>-0.9408807689542017</v>
      </c>
      <c r="C353">
        <f>B353*(Berechnung!B$5/2)</f>
        <v>-11.290569227450421</v>
      </c>
      <c r="D353">
        <f t="shared" si="17"/>
        <v>-0.33873792024535737</v>
      </c>
      <c r="E353">
        <f>(D353*(Berechnung!B$5/2))</f>
        <v>-4.0648550429442887</v>
      </c>
    </row>
    <row r="354" spans="1:5" x14ac:dyDescent="0.2">
      <c r="A354">
        <f t="shared" si="18"/>
        <v>250.399999999996</v>
      </c>
      <c r="B354">
        <f t="shared" si="16"/>
        <v>-0.94205745278727315</v>
      </c>
      <c r="C354">
        <f>B354*(Berechnung!B$5/2)</f>
        <v>-11.304689433447278</v>
      </c>
      <c r="D354">
        <f t="shared" si="17"/>
        <v>-0.33545156975032131</v>
      </c>
      <c r="E354">
        <f>(D354*(Berechnung!B$5/2))</f>
        <v>-4.0254188370038557</v>
      </c>
    </row>
    <row r="355" spans="1:5" x14ac:dyDescent="0.2">
      <c r="A355">
        <f t="shared" si="18"/>
        <v>250.59999999999599</v>
      </c>
      <c r="B355">
        <f t="shared" si="16"/>
        <v>-0.94322265794757754</v>
      </c>
      <c r="C355">
        <f>B355*(Berechnung!B$5/2)</f>
        <v>-11.31867189537093</v>
      </c>
      <c r="D355">
        <f t="shared" si="17"/>
        <v>-0.33216113188376989</v>
      </c>
      <c r="E355">
        <f>(D355*(Berechnung!B$5/2))</f>
        <v>-3.9859335826052389</v>
      </c>
    </row>
    <row r="356" spans="1:5" x14ac:dyDescent="0.2">
      <c r="A356">
        <f t="shared" si="18"/>
        <v>250.79999999999598</v>
      </c>
      <c r="B356">
        <f t="shared" si="16"/>
        <v>-0.9443763702374578</v>
      </c>
      <c r="C356">
        <f>B356*(Berechnung!B$5/2)</f>
        <v>-11.332516442849494</v>
      </c>
      <c r="D356">
        <f t="shared" si="17"/>
        <v>-0.32886664673865013</v>
      </c>
      <c r="E356">
        <f>(D356*(Berechnung!B$5/2))</f>
        <v>-3.9463997608638017</v>
      </c>
    </row>
    <row r="357" spans="1:5" x14ac:dyDescent="0.2">
      <c r="A357">
        <f t="shared" si="18"/>
        <v>250.99999999999596</v>
      </c>
      <c r="B357">
        <f t="shared" si="16"/>
        <v>-0.94551857559929364</v>
      </c>
      <c r="C357">
        <f>B357*(Berechnung!B$5/2)</f>
        <v>-11.346222907191525</v>
      </c>
      <c r="D357">
        <f t="shared" si="17"/>
        <v>-0.32556815445722381</v>
      </c>
      <c r="E357">
        <f>(D357*(Berechnung!B$5/2))</f>
        <v>-3.906817853486686</v>
      </c>
    </row>
    <row r="358" spans="1:5" x14ac:dyDescent="0.2">
      <c r="A358">
        <f t="shared" si="18"/>
        <v>251.19999999999595</v>
      </c>
      <c r="B358">
        <f t="shared" si="16"/>
        <v>-0.94664926011567374</v>
      </c>
      <c r="C358">
        <f>B358*(Berechnung!B$5/2)</f>
        <v>-11.359791121388085</v>
      </c>
      <c r="D358">
        <f t="shared" si="17"/>
        <v>-0.32226569523057769</v>
      </c>
      <c r="E358">
        <f>(D358*(Berechnung!B$5/2))</f>
        <v>-3.8671883427669322</v>
      </c>
    </row>
    <row r="359" spans="1:5" x14ac:dyDescent="0.2">
      <c r="A359">
        <f t="shared" si="18"/>
        <v>251.39999999999594</v>
      </c>
      <c r="B359">
        <f t="shared" si="16"/>
        <v>-0.94776841000956313</v>
      </c>
      <c r="C359">
        <f>B359*(Berechnung!B$5/2)</f>
        <v>-11.373220920114758</v>
      </c>
      <c r="D359">
        <f t="shared" si="17"/>
        <v>-0.31895930929813687</v>
      </c>
      <c r="E359">
        <f>(D359*(Berechnung!B$5/2))</f>
        <v>-3.8275117115776425</v>
      </c>
    </row>
    <row r="360" spans="1:5" x14ac:dyDescent="0.2">
      <c r="A360">
        <f t="shared" si="18"/>
        <v>251.59999999999593</v>
      </c>
      <c r="B360">
        <f t="shared" si="16"/>
        <v>-0.94887601164447422</v>
      </c>
      <c r="C360">
        <f>B360*(Berechnung!B$5/2)</f>
        <v>-11.386512139733691</v>
      </c>
      <c r="D360">
        <f t="shared" si="17"/>
        <v>-0.31564903694716961</v>
      </c>
      <c r="E360">
        <f>(D360*(Berechnung!B$5/2))</f>
        <v>-3.7877884433660354</v>
      </c>
    </row>
    <row r="361" spans="1:5" x14ac:dyDescent="0.2">
      <c r="A361">
        <f t="shared" si="18"/>
        <v>251.79999999999592</v>
      </c>
      <c r="B361">
        <f t="shared" si="16"/>
        <v>-0.94997205152463038</v>
      </c>
      <c r="C361">
        <f>B361*(Berechnung!B$5/2)</f>
        <v>-11.399664618295564</v>
      </c>
      <c r="D361">
        <f t="shared" si="17"/>
        <v>-0.3123349185123</v>
      </c>
      <c r="E361">
        <f>(D361*(Berechnung!B$5/2))</f>
        <v>-3.7480190221476</v>
      </c>
    </row>
    <row r="362" spans="1:5" x14ac:dyDescent="0.2">
      <c r="A362">
        <f t="shared" si="18"/>
        <v>251.99999999999591</v>
      </c>
      <c r="B362">
        <f t="shared" si="16"/>
        <v>-0.95105651629513155</v>
      </c>
      <c r="C362">
        <f>B362*(Berechnung!B$5/2)</f>
        <v>-11.412678195541579</v>
      </c>
      <c r="D362">
        <f t="shared" si="17"/>
        <v>-0.30901699437501517</v>
      </c>
      <c r="E362">
        <f>(D362*(Berechnung!B$5/2))</f>
        <v>-3.7082039325001821</v>
      </c>
    </row>
    <row r="363" spans="1:5" x14ac:dyDescent="0.2">
      <c r="A363">
        <f t="shared" si="18"/>
        <v>252.1999999999959</v>
      </c>
      <c r="B363">
        <f t="shared" si="16"/>
        <v>-0.95212939274211661</v>
      </c>
      <c r="C363">
        <f>B363*(Berechnung!B$5/2)</f>
        <v>-11.4255527129054</v>
      </c>
      <c r="D363">
        <f t="shared" si="17"/>
        <v>-0.30569530496317454</v>
      </c>
      <c r="E363">
        <f>(D363*(Berechnung!B$5/2))</f>
        <v>-3.6683436595580945</v>
      </c>
    </row>
    <row r="364" spans="1:5" x14ac:dyDescent="0.2">
      <c r="A364">
        <f t="shared" si="18"/>
        <v>252.39999999999588</v>
      </c>
      <c r="B364">
        <f t="shared" si="16"/>
        <v>-0.95319066779292505</v>
      </c>
      <c r="C364">
        <f>B364*(Berechnung!B$5/2)</f>
        <v>-11.4382880135151</v>
      </c>
      <c r="D364">
        <f t="shared" si="17"/>
        <v>-0.30236989075051368</v>
      </c>
      <c r="E364">
        <f>(D364*(Berechnung!B$5/2))</f>
        <v>-3.6284386890061642</v>
      </c>
    </row>
    <row r="365" spans="1:5" x14ac:dyDescent="0.2">
      <c r="A365">
        <f t="shared" si="18"/>
        <v>252.59999999999587</v>
      </c>
      <c r="B365">
        <f t="shared" si="16"/>
        <v>-0.95424032851625507</v>
      </c>
      <c r="C365">
        <f>B365*(Berechnung!B$5/2)</f>
        <v>-11.450883942195061</v>
      </c>
      <c r="D365">
        <f t="shared" si="17"/>
        <v>-0.2990407922561561</v>
      </c>
      <c r="E365">
        <f>(D365*(Berechnung!B$5/2))</f>
        <v>-3.5884895070738732</v>
      </c>
    </row>
    <row r="366" spans="1:5" x14ac:dyDescent="0.2">
      <c r="A366">
        <f t="shared" si="18"/>
        <v>252.79999999999586</v>
      </c>
      <c r="B366">
        <f t="shared" si="16"/>
        <v>-0.95527836212232231</v>
      </c>
      <c r="C366">
        <f>B366*(Berechnung!B$5/2)</f>
        <v>-11.463340345467868</v>
      </c>
      <c r="D366">
        <f t="shared" si="17"/>
        <v>-0.2957080500441156</v>
      </c>
      <c r="E366">
        <f>(D366*(Berechnung!B$5/2))</f>
        <v>-3.5484966005293872</v>
      </c>
    </row>
    <row r="367" spans="1:5" x14ac:dyDescent="0.2">
      <c r="A367">
        <f t="shared" si="18"/>
        <v>252.99999999999585</v>
      </c>
      <c r="B367">
        <f t="shared" si="16"/>
        <v>-0.95630475596301434</v>
      </c>
      <c r="C367">
        <f>B367*(Berechnung!B$5/2)</f>
        <v>-11.475657071556173</v>
      </c>
      <c r="D367">
        <f t="shared" si="17"/>
        <v>-0.29237170472280588</v>
      </c>
      <c r="E367">
        <f>(D367*(Berechnung!B$5/2))</f>
        <v>-3.5084604566736708</v>
      </c>
    </row>
    <row r="368" spans="1:5" x14ac:dyDescent="0.2">
      <c r="A368">
        <f t="shared" si="18"/>
        <v>253.19999999999584</v>
      </c>
      <c r="B368">
        <f t="shared" si="16"/>
        <v>-0.95731949753204626</v>
      </c>
      <c r="C368">
        <f>B368*(Berechnung!B$5/2)</f>
        <v>-11.487833970384555</v>
      </c>
      <c r="D368">
        <f t="shared" si="17"/>
        <v>-0.28903179694454101</v>
      </c>
      <c r="E368">
        <f>(D368*(Berechnung!B$5/2))</f>
        <v>-3.4683815633344919</v>
      </c>
    </row>
    <row r="369" spans="1:5" x14ac:dyDescent="0.2">
      <c r="A369">
        <f t="shared" si="18"/>
        <v>253.39999999999583</v>
      </c>
      <c r="B369">
        <f t="shared" si="16"/>
        <v>-0.95832257446511249</v>
      </c>
      <c r="C369">
        <f>B369*(Berechnung!B$5/2)</f>
        <v>-11.499870893581349</v>
      </c>
      <c r="D369">
        <f t="shared" si="17"/>
        <v>-0.28568836740504328</v>
      </c>
      <c r="E369">
        <f>(D369*(Berechnung!B$5/2))</f>
        <v>-3.4282604088605195</v>
      </c>
    </row>
    <row r="370" spans="1:5" x14ac:dyDescent="0.2">
      <c r="A370">
        <f t="shared" si="18"/>
        <v>253.59999999999582</v>
      </c>
      <c r="B370">
        <f t="shared" si="16"/>
        <v>-0.95931397454003697</v>
      </c>
      <c r="C370">
        <f>B370*(Berechnung!B$5/2)</f>
        <v>-11.511767694480444</v>
      </c>
      <c r="D370">
        <f t="shared" si="17"/>
        <v>-0.28234145684294643</v>
      </c>
      <c r="E370">
        <f>(D370*(Berechnung!B$5/2))</f>
        <v>-3.3880974821153571</v>
      </c>
    </row>
    <row r="371" spans="1:5" x14ac:dyDescent="0.2">
      <c r="A371">
        <f t="shared" si="18"/>
        <v>253.7999999999958</v>
      </c>
      <c r="B371">
        <f t="shared" si="16"/>
        <v>-0.96029368567692264</v>
      </c>
      <c r="C371">
        <f>B371*(Berechnung!B$5/2)</f>
        <v>-11.523524228123073</v>
      </c>
      <c r="D371">
        <f t="shared" si="17"/>
        <v>-0.27899110603929955</v>
      </c>
      <c r="E371">
        <f>(D371*(Berechnung!B$5/2))</f>
        <v>-3.3478932724715946</v>
      </c>
    </row>
    <row r="372" spans="1:5" x14ac:dyDescent="0.2">
      <c r="A372">
        <f t="shared" si="18"/>
        <v>253.99999999999579</v>
      </c>
      <c r="B372">
        <f t="shared" si="16"/>
        <v>-0.96126169593829858</v>
      </c>
      <c r="C372">
        <f>B372*(Berechnung!B$5/2)</f>
        <v>-11.535140351259583</v>
      </c>
      <c r="D372">
        <f t="shared" si="17"/>
        <v>-0.27563735581706972</v>
      </c>
      <c r="E372">
        <f>(D372*(Berechnung!B$5/2))</f>
        <v>-3.3076482698048366</v>
      </c>
    </row>
    <row r="373" spans="1:5" x14ac:dyDescent="0.2">
      <c r="A373">
        <f t="shared" si="18"/>
        <v>254.19999999999578</v>
      </c>
      <c r="B373">
        <f t="shared" si="16"/>
        <v>-0.96221799352926507</v>
      </c>
      <c r="C373">
        <f>B373*(Berechnung!B$5/2)</f>
        <v>-11.546615922351181</v>
      </c>
      <c r="D373">
        <f t="shared" si="17"/>
        <v>-0.27228024704064602</v>
      </c>
      <c r="E373">
        <f>(D373*(Berechnung!B$5/2))</f>
        <v>-3.2673629644877522</v>
      </c>
    </row>
    <row r="374" spans="1:5" x14ac:dyDescent="0.2">
      <c r="A374">
        <f t="shared" si="18"/>
        <v>254.39999999999577</v>
      </c>
      <c r="B374">
        <f t="shared" si="16"/>
        <v>-0.96316256679763834</v>
      </c>
      <c r="C374">
        <f>B374*(Berechnung!B$5/2)</f>
        <v>-11.557950801571661</v>
      </c>
      <c r="D374">
        <f t="shared" si="17"/>
        <v>-0.26891982061533681</v>
      </c>
      <c r="E374">
        <f>(D374*(Berechnung!B$5/2))</f>
        <v>-3.2270378473840418</v>
      </c>
    </row>
    <row r="375" spans="1:5" x14ac:dyDescent="0.2">
      <c r="A375">
        <f t="shared" si="18"/>
        <v>254.59999999999576</v>
      </c>
      <c r="B375">
        <f t="shared" si="16"/>
        <v>-0.96409540423409046</v>
      </c>
      <c r="C375">
        <f>B375*(Berechnung!B$5/2)</f>
        <v>-11.569144850809085</v>
      </c>
      <c r="D375">
        <f t="shared" si="17"/>
        <v>-0.26555611748688018</v>
      </c>
      <c r="E375">
        <f>(D375*(Berechnung!B$5/2))</f>
        <v>-3.1866734098425624</v>
      </c>
    </row>
    <row r="376" spans="1:5" x14ac:dyDescent="0.2">
      <c r="A376">
        <f t="shared" si="18"/>
        <v>254.79999999999575</v>
      </c>
      <c r="B376">
        <f t="shared" si="16"/>
        <v>-0.96501649447229199</v>
      </c>
      <c r="C376">
        <f>B376*(Berechnung!B$5/2)</f>
        <v>-11.580197933667504</v>
      </c>
      <c r="D376">
        <f t="shared" si="17"/>
        <v>-0.26218917864093638</v>
      </c>
      <c r="E376">
        <f>(D376*(Berechnung!B$5/2))</f>
        <v>-3.1462701436912366</v>
      </c>
    </row>
    <row r="377" spans="1:5" x14ac:dyDescent="0.2">
      <c r="A377">
        <f t="shared" si="18"/>
        <v>254.99999999999574</v>
      </c>
      <c r="B377">
        <f t="shared" si="16"/>
        <v>-0.96592582628904899</v>
      </c>
      <c r="C377">
        <f>B377*(Berechnung!B$5/2)</f>
        <v>-11.591109915468587</v>
      </c>
      <c r="D377">
        <f t="shared" si="17"/>
        <v>-0.25881904510259268</v>
      </c>
      <c r="E377">
        <f>(D377*(Berechnung!B$5/2))</f>
        <v>-3.1058285412311122</v>
      </c>
    </row>
    <row r="378" spans="1:5" x14ac:dyDescent="0.2">
      <c r="A378">
        <f t="shared" si="18"/>
        <v>255.19999999999573</v>
      </c>
      <c r="B378">
        <f t="shared" si="16"/>
        <v>-0.96682338860444028</v>
      </c>
      <c r="C378">
        <f>B378*(Berechnung!B$5/2)</f>
        <v>-11.601880663253283</v>
      </c>
      <c r="D378">
        <f t="shared" si="17"/>
        <v>-0.25544575793586277</v>
      </c>
      <c r="E378">
        <f>(D378*(Berechnung!B$5/2))</f>
        <v>-3.0653490952303533</v>
      </c>
    </row>
    <row r="379" spans="1:5" x14ac:dyDescent="0.2">
      <c r="A379">
        <f t="shared" si="18"/>
        <v>255.39999999999571</v>
      </c>
      <c r="B379">
        <f t="shared" si="16"/>
        <v>-0.96770917048195237</v>
      </c>
      <c r="C379">
        <f>B379*(Berechnung!B$5/2)</f>
        <v>-11.612510045783429</v>
      </c>
      <c r="D379">
        <f t="shared" si="17"/>
        <v>-0.25206935824318616</v>
      </c>
      <c r="E379">
        <f>(D379*(Berechnung!B$5/2))</f>
        <v>-3.0248322989182341</v>
      </c>
    </row>
    <row r="380" spans="1:5" x14ac:dyDescent="0.2">
      <c r="A380">
        <f t="shared" si="18"/>
        <v>255.5999999999957</v>
      </c>
      <c r="B380">
        <f t="shared" si="16"/>
        <v>-0.96858316112861242</v>
      </c>
      <c r="C380">
        <f>B380*(Berechnung!B$5/2)</f>
        <v>-11.622997933543349</v>
      </c>
      <c r="D380">
        <f t="shared" si="17"/>
        <v>-0.24868988716492757</v>
      </c>
      <c r="E380">
        <f>(D380*(Berechnung!B$5/2))</f>
        <v>-2.9842786459791308</v>
      </c>
    </row>
    <row r="381" spans="1:5" x14ac:dyDescent="0.2">
      <c r="A381">
        <f t="shared" si="18"/>
        <v>255.79999999999569</v>
      </c>
      <c r="B381">
        <f t="shared" si="16"/>
        <v>-0.96944534989512043</v>
      </c>
      <c r="C381">
        <f>B381*(Berechnung!B$5/2)</f>
        <v>-11.633344198741446</v>
      </c>
      <c r="D381">
        <f t="shared" si="17"/>
        <v>-0.24530738587887563</v>
      </c>
      <c r="E381">
        <f>(D381*(Berechnung!B$5/2))</f>
        <v>-2.9436886305465073</v>
      </c>
    </row>
    <row r="382" spans="1:5" x14ac:dyDescent="0.2">
      <c r="A382">
        <f t="shared" si="18"/>
        <v>255.99999999999568</v>
      </c>
      <c r="B382">
        <f t="shared" si="16"/>
        <v>-0.97029572627597815</v>
      </c>
      <c r="C382">
        <f>B382*(Berechnung!B$5/2)</f>
        <v>-11.643548715311738</v>
      </c>
      <c r="D382">
        <f t="shared" si="17"/>
        <v>-0.24192189559974106</v>
      </c>
      <c r="E382">
        <f>(D382*(Berechnung!B$5/2))</f>
        <v>-2.9030627471968926</v>
      </c>
    </row>
    <row r="383" spans="1:5" x14ac:dyDescent="0.2">
      <c r="A383">
        <f t="shared" si="18"/>
        <v>256.19999999999567</v>
      </c>
      <c r="B383">
        <f t="shared" si="16"/>
        <v>-0.97113427990961798</v>
      </c>
      <c r="C383">
        <f>B383*(Berechnung!B$5/2)</f>
        <v>-11.653611358915416</v>
      </c>
      <c r="D383">
        <f t="shared" si="17"/>
        <v>-0.23853345757865449</v>
      </c>
      <c r="E383">
        <f>(D383*(Berechnung!B$5/2))</f>
        <v>-2.8624014909438538</v>
      </c>
    </row>
    <row r="384" spans="1:5" x14ac:dyDescent="0.2">
      <c r="A384">
        <f t="shared" si="18"/>
        <v>256.39999999999566</v>
      </c>
      <c r="B384">
        <f t="shared" si="16"/>
        <v>-0.97196100057852841</v>
      </c>
      <c r="C384">
        <f>B384*(Berechnung!B$5/2)</f>
        <v>-11.66353200694234</v>
      </c>
      <c r="D384">
        <f t="shared" si="17"/>
        <v>-0.23514211310266389</v>
      </c>
      <c r="E384">
        <f>(D384*(Berechnung!B$5/2))</f>
        <v>-2.8217053572319668</v>
      </c>
    </row>
    <row r="385" spans="1:5" x14ac:dyDescent="0.2">
      <c r="A385">
        <f t="shared" si="18"/>
        <v>256.59999999999565</v>
      </c>
      <c r="B385">
        <f t="shared" si="16"/>
        <v>-0.97277587820937894</v>
      </c>
      <c r="C385">
        <f>B385*(Berechnung!B$5/2)</f>
        <v>-11.673310538512547</v>
      </c>
      <c r="D385">
        <f t="shared" si="17"/>
        <v>-0.23174790349423147</v>
      </c>
      <c r="E385">
        <f>(D385*(Berechnung!B$5/2))</f>
        <v>-2.7809748419307776</v>
      </c>
    </row>
    <row r="386" spans="1:5" x14ac:dyDescent="0.2">
      <c r="A386">
        <f t="shared" si="18"/>
        <v>256.79999999999563</v>
      </c>
      <c r="B386">
        <f t="shared" si="16"/>
        <v>-0.97357890287314286</v>
      </c>
      <c r="C386">
        <f>B386*(Berechnung!B$5/2)</f>
        <v>-11.682946834477715</v>
      </c>
      <c r="D386">
        <f t="shared" si="17"/>
        <v>-0.22835087011073016</v>
      </c>
      <c r="E386">
        <f>(D386*(Berechnung!B$5/2))</f>
        <v>-2.7402104413287618</v>
      </c>
    </row>
    <row r="387" spans="1:5" x14ac:dyDescent="0.2">
      <c r="A387">
        <f t="shared" si="18"/>
        <v>256.99999999999562</v>
      </c>
      <c r="B387">
        <f t="shared" si="16"/>
        <v>-0.97437006478521804</v>
      </c>
      <c r="C387">
        <f>B387*(Berechnung!B$5/2)</f>
        <v>-11.692440777422616</v>
      </c>
      <c r="D387">
        <f t="shared" si="17"/>
        <v>-0.22495105434393969</v>
      </c>
      <c r="E387">
        <f>(D387*(Berechnung!B$5/2))</f>
        <v>-2.6994126521272763</v>
      </c>
    </row>
    <row r="388" spans="1:5" x14ac:dyDescent="0.2">
      <c r="A388">
        <f t="shared" si="18"/>
        <v>257.19999999999561</v>
      </c>
      <c r="B388">
        <f t="shared" ref="B388:B451" si="19">SIN(A388*PI()/180)</f>
        <v>-0.97514935430554617</v>
      </c>
      <c r="C388">
        <f>B388*(Berechnung!B$5/2)</f>
        <v>-11.701792251666554</v>
      </c>
      <c r="D388">
        <f t="shared" si="17"/>
        <v>-0.22154849761954226</v>
      </c>
      <c r="E388">
        <f>(D388*(Berechnung!B$5/2))</f>
        <v>-2.6585819714345069</v>
      </c>
    </row>
    <row r="389" spans="1:5" x14ac:dyDescent="0.2">
      <c r="A389">
        <f t="shared" si="18"/>
        <v>257.3999999999956</v>
      </c>
      <c r="B389">
        <f t="shared" si="19"/>
        <v>-0.97591676193873056</v>
      </c>
      <c r="C389">
        <f>B389*(Berechnung!B$5/2)</f>
        <v>-11.711001143264767</v>
      </c>
      <c r="D389">
        <f t="shared" si="17"/>
        <v>-0.21814324139661778</v>
      </c>
      <c r="E389">
        <f>(D389*(Berechnung!B$5/2))</f>
        <v>-2.6177188967594134</v>
      </c>
    </row>
    <row r="390" spans="1:5" x14ac:dyDescent="0.2">
      <c r="A390">
        <f t="shared" si="18"/>
        <v>257.59999999999559</v>
      </c>
      <c r="B390">
        <f t="shared" si="19"/>
        <v>-0.97667227833415127</v>
      </c>
      <c r="C390">
        <f>B390*(Berechnung!B$5/2)</f>
        <v>-11.720067340009816</v>
      </c>
      <c r="D390">
        <f t="shared" si="17"/>
        <v>-0.2147353271671387</v>
      </c>
      <c r="E390">
        <f>(D390*(Berechnung!B$5/2))</f>
        <v>-2.5768239260056642</v>
      </c>
    </row>
    <row r="391" spans="1:5" x14ac:dyDescent="0.2">
      <c r="A391">
        <f t="shared" si="18"/>
        <v>257.79999999999558</v>
      </c>
      <c r="B391">
        <f t="shared" si="19"/>
        <v>-0.97741589428607945</v>
      </c>
      <c r="C391">
        <f>B391*(Berechnung!B$5/2)</f>
        <v>-11.728990731432953</v>
      </c>
      <c r="D391">
        <f t="shared" ref="D391:D452" si="20">COS(A391*PI()/180)</f>
        <v>-0.21132479645546443</v>
      </c>
      <c r="E391">
        <f>(D391*(Berechnung!B$5/2))</f>
        <v>-2.5358975574655731</v>
      </c>
    </row>
    <row r="392" spans="1:5" x14ac:dyDescent="0.2">
      <c r="A392">
        <f t="shared" si="18"/>
        <v>257.99999999999557</v>
      </c>
      <c r="B392">
        <f t="shared" si="19"/>
        <v>-0.97814760073378948</v>
      </c>
      <c r="C392">
        <f>B392*(Berechnung!B$5/2)</f>
        <v>-11.737771208805473</v>
      </c>
      <c r="D392">
        <f t="shared" si="20"/>
        <v>-0.20791169081783539</v>
      </c>
      <c r="E392">
        <f>(D392*(Berechnung!B$5/2))</f>
        <v>-2.4949402898140249</v>
      </c>
    </row>
    <row r="393" spans="1:5" x14ac:dyDescent="0.2">
      <c r="A393">
        <f t="shared" si="18"/>
        <v>258.19999999999555</v>
      </c>
      <c r="B393">
        <f t="shared" si="19"/>
        <v>-0.97886738876166923</v>
      </c>
      <c r="C393">
        <f>B393*(Berechnung!B$5/2)</f>
        <v>-11.746408665140031</v>
      </c>
      <c r="D393">
        <f t="shared" si="20"/>
        <v>-0.20449605184186578</v>
      </c>
      <c r="E393">
        <f>(D393*(Berechnung!B$5/2))</f>
        <v>-2.4539526221023893</v>
      </c>
    </row>
    <row r="394" spans="1:5" x14ac:dyDescent="0.2">
      <c r="A394">
        <f t="shared" ref="A394:A410" si="21">A393+0.2</f>
        <v>258.39999999999554</v>
      </c>
      <c r="B394">
        <f t="shared" si="19"/>
        <v>-0.97957524959932829</v>
      </c>
      <c r="C394">
        <f>B394*(Berechnung!B$5/2)</f>
        <v>-11.754902995191939</v>
      </c>
      <c r="D394">
        <f t="shared" si="20"/>
        <v>-0.20107792114604126</v>
      </c>
      <c r="E394">
        <f>(D394*(Berechnung!B$5/2))</f>
        <v>-2.412935053752495</v>
      </c>
    </row>
    <row r="395" spans="1:5" x14ac:dyDescent="0.2">
      <c r="A395">
        <f t="shared" si="21"/>
        <v>258.59999999999553</v>
      </c>
      <c r="B395">
        <f t="shared" si="19"/>
        <v>-0.98027117462170632</v>
      </c>
      <c r="C395">
        <f>B395*(Berechnung!B$5/2)</f>
        <v>-11.763254095460475</v>
      </c>
      <c r="D395">
        <f t="shared" si="20"/>
        <v>-0.19765734037920302</v>
      </c>
      <c r="E395">
        <f>(D395*(Berechnung!B$5/2))</f>
        <v>-2.3718880845504362</v>
      </c>
    </row>
    <row r="396" spans="1:5" x14ac:dyDescent="0.2">
      <c r="A396">
        <f t="shared" si="21"/>
        <v>258.79999999999552</v>
      </c>
      <c r="B396">
        <f t="shared" si="19"/>
        <v>-0.98095515534917632</v>
      </c>
      <c r="C396">
        <f>B396*(Berechnung!B$5/2)</f>
        <v>-11.771461864190115</v>
      </c>
      <c r="D396">
        <f t="shared" si="20"/>
        <v>-0.19423435122004909</v>
      </c>
      <c r="E396">
        <f>(D396*(Berechnung!B$5/2))</f>
        <v>-2.3308122146405892</v>
      </c>
    </row>
    <row r="397" spans="1:5" x14ac:dyDescent="0.2">
      <c r="A397">
        <f t="shared" si="21"/>
        <v>258.99999999999551</v>
      </c>
      <c r="B397">
        <f t="shared" si="19"/>
        <v>-0.98162718344764888</v>
      </c>
      <c r="C397">
        <f>B397*(Berechnung!B$5/2)</f>
        <v>-11.779526201371787</v>
      </c>
      <c r="D397">
        <f t="shared" si="20"/>
        <v>-0.19080899537662219</v>
      </c>
      <c r="E397">
        <f>(D397*(Berechnung!B$5/2))</f>
        <v>-2.2897079445194661</v>
      </c>
    </row>
    <row r="398" spans="1:5" x14ac:dyDescent="0.2">
      <c r="A398">
        <f t="shared" si="21"/>
        <v>259.1999999999955</v>
      </c>
      <c r="B398">
        <f t="shared" si="19"/>
        <v>-0.98228725072867384</v>
      </c>
      <c r="C398">
        <f>B398*(Berechnung!B$5/2)</f>
        <v>-11.787447008744087</v>
      </c>
      <c r="D398">
        <f t="shared" si="20"/>
        <v>-0.18738131458580229</v>
      </c>
      <c r="E398">
        <f>(D398*(Berechnung!B$5/2))</f>
        <v>-2.2485757750296274</v>
      </c>
    </row>
    <row r="399" spans="1:5" x14ac:dyDescent="0.2">
      <c r="A399">
        <f t="shared" si="21"/>
        <v>259.39999999999549</v>
      </c>
      <c r="B399">
        <f t="shared" si="19"/>
        <v>-0.98293534914953962</v>
      </c>
      <c r="C399">
        <f>B399*(Berechnung!B$5/2)</f>
        <v>-11.795224189794475</v>
      </c>
      <c r="D399">
        <f t="shared" si="20"/>
        <v>-0.18395135061279808</v>
      </c>
      <c r="E399">
        <f>(D399*(Berechnung!B$5/2))</f>
        <v>-2.2074162073535768</v>
      </c>
    </row>
    <row r="400" spans="1:5" x14ac:dyDescent="0.2">
      <c r="A400">
        <f t="shared" si="21"/>
        <v>259.59999999999548</v>
      </c>
      <c r="B400">
        <f t="shared" si="19"/>
        <v>-0.9835714708133716</v>
      </c>
      <c r="C400">
        <f>B400*(Berechnung!B$5/2)</f>
        <v>-11.802857649760458</v>
      </c>
      <c r="D400">
        <f t="shared" si="20"/>
        <v>-0.18051914525063817</v>
      </c>
      <c r="E400">
        <f>(D400*(Berechnung!B$5/2))</f>
        <v>-2.166229743007658</v>
      </c>
    </row>
    <row r="401" spans="1:5" x14ac:dyDescent="0.2">
      <c r="A401">
        <f t="shared" si="21"/>
        <v>259.79999999999546</v>
      </c>
      <c r="B401">
        <f t="shared" si="19"/>
        <v>-0.984195607969228</v>
      </c>
      <c r="C401">
        <f>B401*(Berechnung!B$5/2)</f>
        <v>-11.810347295630736</v>
      </c>
      <c r="D401">
        <f t="shared" si="20"/>
        <v>-0.17708474031966087</v>
      </c>
      <c r="E401">
        <f>(D401*(Berechnung!B$5/2))</f>
        <v>-2.1250168838359302</v>
      </c>
    </row>
    <row r="402" spans="1:5" x14ac:dyDescent="0.2">
      <c r="A402">
        <f t="shared" si="21"/>
        <v>259.99999999999545</v>
      </c>
      <c r="B402">
        <f t="shared" si="19"/>
        <v>-0.98480775301219436</v>
      </c>
      <c r="C402">
        <f>B402*(Berechnung!B$5/2)</f>
        <v>-11.817693036146332</v>
      </c>
      <c r="D402">
        <f t="shared" si="20"/>
        <v>-0.17364817766700819</v>
      </c>
      <c r="E402">
        <f>(D402*(Berechnung!B$5/2))</f>
        <v>-2.083778132004098</v>
      </c>
    </row>
    <row r="403" spans="1:5" x14ac:dyDescent="0.2">
      <c r="A403">
        <f t="shared" si="21"/>
        <v>260.19999999999544</v>
      </c>
      <c r="B403">
        <f t="shared" si="19"/>
        <v>-0.98540789848347665</v>
      </c>
      <c r="C403">
        <f>B403*(Berechnung!B$5/2)</f>
        <v>-11.824894781801721</v>
      </c>
      <c r="D403">
        <f t="shared" si="20"/>
        <v>-0.17020949916611064</v>
      </c>
      <c r="E403">
        <f>(D403*(Berechnung!B$5/2))</f>
        <v>-2.0425139899933278</v>
      </c>
    </row>
    <row r="404" spans="1:5" x14ac:dyDescent="0.2">
      <c r="A404">
        <f t="shared" si="21"/>
        <v>260.39999999999543</v>
      </c>
      <c r="B404">
        <f t="shared" si="19"/>
        <v>-0.98599603707049166</v>
      </c>
      <c r="C404">
        <f>B404*(Berechnung!B$5/2)</f>
        <v>-11.8319524448459</v>
      </c>
      <c r="D404">
        <f t="shared" si="20"/>
        <v>-0.16676874671618061</v>
      </c>
      <c r="E404">
        <f>(D404*(Berechnung!B$5/2))</f>
        <v>-2.0012249605941674</v>
      </c>
    </row>
    <row r="405" spans="1:5" x14ac:dyDescent="0.2">
      <c r="A405">
        <f t="shared" si="21"/>
        <v>260.59999999999542</v>
      </c>
      <c r="B405">
        <f t="shared" si="19"/>
        <v>-0.98657216160695627</v>
      </c>
      <c r="C405">
        <f>B405*(Berechnung!B$5/2)</f>
        <v>-11.838865939283476</v>
      </c>
      <c r="D405">
        <f t="shared" si="20"/>
        <v>-0.16332596224170173</v>
      </c>
      <c r="E405">
        <f>(D405*(Berechnung!B$5/2))</f>
        <v>-1.9599115469004209</v>
      </c>
    </row>
    <row r="406" spans="1:5" x14ac:dyDescent="0.2">
      <c r="A406">
        <f t="shared" si="21"/>
        <v>260.79999999999541</v>
      </c>
      <c r="B406">
        <f t="shared" si="19"/>
        <v>-0.98713626507297503</v>
      </c>
      <c r="C406">
        <f>B406*(Berechnung!B$5/2)</f>
        <v>-11.8456351808757</v>
      </c>
      <c r="D406">
        <f t="shared" si="20"/>
        <v>-0.15988118769191462</v>
      </c>
      <c r="E406">
        <f>(D406*(Berechnung!B$5/2))</f>
        <v>-1.9185742523029754</v>
      </c>
    </row>
    <row r="407" spans="1:5" x14ac:dyDescent="0.2">
      <c r="A407">
        <f t="shared" si="21"/>
        <v>260.9999999999954</v>
      </c>
      <c r="B407">
        <f t="shared" si="19"/>
        <v>-0.987688340595125</v>
      </c>
      <c r="C407">
        <f>B407*(Berechnung!B$5/2)</f>
        <v>-11.8522600871415</v>
      </c>
      <c r="D407">
        <f t="shared" si="20"/>
        <v>-0.15643446504031086</v>
      </c>
      <c r="E407">
        <f>(D407*(Berechnung!B$5/2))</f>
        <v>-1.8772135804837302</v>
      </c>
    </row>
    <row r="408" spans="1:5" x14ac:dyDescent="0.2">
      <c r="A408">
        <f t="shared" si="21"/>
        <v>261.19999999999538</v>
      </c>
      <c r="B408">
        <f t="shared" si="19"/>
        <v>-0.98822838144654035</v>
      </c>
      <c r="C408">
        <f>B408*(Berechnung!B$5/2)</f>
        <v>-11.858740577358484</v>
      </c>
      <c r="D408">
        <f t="shared" si="20"/>
        <v>-0.15298583628411833</v>
      </c>
      <c r="E408">
        <f>(D408*(Berechnung!B$5/2))</f>
        <v>-1.8358300354094199</v>
      </c>
    </row>
    <row r="409" spans="1:5" x14ac:dyDescent="0.2">
      <c r="A409">
        <f t="shared" si="21"/>
        <v>261.39999999999537</v>
      </c>
      <c r="B409">
        <f t="shared" si="19"/>
        <v>-0.98875638104699382</v>
      </c>
      <c r="C409">
        <f>B409*(Berechnung!B$5/2)</f>
        <v>-11.865076572563925</v>
      </c>
      <c r="D409">
        <f t="shared" si="20"/>
        <v>-0.14953534344378919</v>
      </c>
      <c r="E409">
        <f>(D409*(Berechnung!B$5/2))</f>
        <v>-1.7944241213254704</v>
      </c>
    </row>
    <row r="410" spans="1:5" x14ac:dyDescent="0.2">
      <c r="A410">
        <f t="shared" si="21"/>
        <v>261.59999999999536</v>
      </c>
      <c r="B410">
        <f t="shared" si="19"/>
        <v>-0.98927233296297656</v>
      </c>
      <c r="C410">
        <f>B410*(Berechnung!B$5/2)</f>
        <v>-11.871267995555719</v>
      </c>
      <c r="D410">
        <f t="shared" si="20"/>
        <v>-0.1460830285624915</v>
      </c>
      <c r="E410">
        <f>(D410*(Berechnung!B$5/2))</f>
        <v>-1.752996342749898</v>
      </c>
    </row>
    <row r="411" spans="1:5" x14ac:dyDescent="0.2">
      <c r="A411">
        <f>A410+0.2</f>
        <v>261.79999999999535</v>
      </c>
      <c r="B411">
        <f t="shared" si="19"/>
        <v>-0.98977623090777744</v>
      </c>
      <c r="C411">
        <f>B411*(Berechnung!B$5/2)</f>
        <v>-11.87731477089333</v>
      </c>
      <c r="D411">
        <f t="shared" si="20"/>
        <v>-0.14262893370559182</v>
      </c>
      <c r="E411">
        <f>(D411*(Berechnung!B$5/2))</f>
        <v>-1.7115472044671018</v>
      </c>
    </row>
    <row r="412" spans="1:5" x14ac:dyDescent="0.2">
      <c r="A412">
        <f t="shared" ref="A412:A426" si="22">A411+0.2</f>
        <v>261.99999999999534</v>
      </c>
      <c r="B412">
        <f t="shared" si="19"/>
        <v>-0.99026806874155904</v>
      </c>
      <c r="C412">
        <f>B412*(Berechnung!B$5/2)</f>
        <v>-11.883216824898708</v>
      </c>
      <c r="D412">
        <f t="shared" si="20"/>
        <v>-0.13917310096014585</v>
      </c>
      <c r="E412">
        <f>(D412*(Berechnung!B$5/2))</f>
        <v>-1.6700772115217501</v>
      </c>
    </row>
    <row r="413" spans="1:5" x14ac:dyDescent="0.2">
      <c r="A413">
        <f t="shared" si="22"/>
        <v>262.19999999999533</v>
      </c>
      <c r="B413">
        <f t="shared" si="19"/>
        <v>-0.99074784047143261</v>
      </c>
      <c r="C413">
        <f>B413*(Berechnung!B$5/2)</f>
        <v>-11.888974085657191</v>
      </c>
      <c r="D413">
        <f t="shared" si="20"/>
        <v>-0.13571557243438506</v>
      </c>
      <c r="E413">
        <f>(D413*(Berechnung!B$5/2))</f>
        <v>-1.6285868692126209</v>
      </c>
    </row>
    <row r="414" spans="1:5" x14ac:dyDescent="0.2">
      <c r="A414">
        <f t="shared" si="22"/>
        <v>262.39999999999532</v>
      </c>
      <c r="B414">
        <f t="shared" si="19"/>
        <v>-0.99121554025153091</v>
      </c>
      <c r="C414">
        <f>B414*(Berechnung!B$5/2)</f>
        <v>-11.894586483018371</v>
      </c>
      <c r="D414">
        <f t="shared" si="20"/>
        <v>-0.13225639025720337</v>
      </c>
      <c r="E414">
        <f>(D414*(Berechnung!B$5/2))</f>
        <v>-1.5870766830864405</v>
      </c>
    </row>
    <row r="415" spans="1:5" x14ac:dyDescent="0.2">
      <c r="A415">
        <f t="shared" si="22"/>
        <v>262.5999999999953</v>
      </c>
      <c r="B415">
        <f t="shared" si="19"/>
        <v>-0.99167116238307973</v>
      </c>
      <c r="C415">
        <f>B415*(Berechnung!B$5/2)</f>
        <v>-11.900053948596957</v>
      </c>
      <c r="D415">
        <f t="shared" si="20"/>
        <v>-0.12879559657764483</v>
      </c>
      <c r="E415">
        <f>(D415*(Berechnung!B$5/2))</f>
        <v>-1.545547158931738</v>
      </c>
    </row>
    <row r="416" spans="1:5" x14ac:dyDescent="0.2">
      <c r="A416">
        <f t="shared" si="22"/>
        <v>262.79999999999529</v>
      </c>
      <c r="B416">
        <f t="shared" si="19"/>
        <v>-0.99211470131446744</v>
      </c>
      <c r="C416">
        <f>B416*(Berechnung!B$5/2)</f>
        <v>-11.90537641577361</v>
      </c>
      <c r="D416">
        <f t="shared" si="20"/>
        <v>-0.12533323356438655</v>
      </c>
      <c r="E416">
        <f>(D416*(Berechnung!B$5/2))</f>
        <v>-1.5039988027726388</v>
      </c>
    </row>
    <row r="417" spans="1:5" x14ac:dyDescent="0.2">
      <c r="A417">
        <f t="shared" si="22"/>
        <v>262.99999999999528</v>
      </c>
      <c r="B417">
        <f t="shared" si="19"/>
        <v>-0.99254615164131199</v>
      </c>
      <c r="C417">
        <f>B417*(Berechnung!B$5/2)</f>
        <v>-11.910553819695744</v>
      </c>
      <c r="D417">
        <f t="shared" si="20"/>
        <v>-0.12186934340522916</v>
      </c>
      <c r="E417">
        <f>(D417*(Berechnung!B$5/2))</f>
        <v>-1.46243212086275</v>
      </c>
    </row>
    <row r="418" spans="1:5" x14ac:dyDescent="0.2">
      <c r="A418">
        <f t="shared" si="22"/>
        <v>263.19999999999527</v>
      </c>
      <c r="B418">
        <f t="shared" si="19"/>
        <v>-0.99296550810652717</v>
      </c>
      <c r="C418">
        <f>B418*(Berechnung!B$5/2)</f>
        <v>-11.915586097278325</v>
      </c>
      <c r="D418">
        <f t="shared" si="20"/>
        <v>-0.11840396830658287</v>
      </c>
      <c r="E418">
        <f>(D418*(Berechnung!B$5/2))</f>
        <v>-1.4208476196789945</v>
      </c>
    </row>
    <row r="419" spans="1:5" x14ac:dyDescent="0.2">
      <c r="A419">
        <f t="shared" si="22"/>
        <v>263.39999999999526</v>
      </c>
      <c r="B419">
        <f t="shared" si="19"/>
        <v>-0.9933727656003869</v>
      </c>
      <c r="C419">
        <f>B419*(Berechnung!B$5/2)</f>
        <v>-11.920473187204642</v>
      </c>
      <c r="D419">
        <f t="shared" si="20"/>
        <v>-0.11493715049294878</v>
      </c>
      <c r="E419">
        <f>(D419*(Berechnung!B$5/2))</f>
        <v>-1.3792458059153854</v>
      </c>
    </row>
    <row r="420" spans="1:5" x14ac:dyDescent="0.2">
      <c r="A420">
        <f t="shared" si="22"/>
        <v>263.59999999999525</v>
      </c>
      <c r="B420">
        <f t="shared" si="19"/>
        <v>-0.99376791916058715</v>
      </c>
      <c r="C420">
        <f>B420*(Berechnung!B$5/2)</f>
        <v>-11.925215029927045</v>
      </c>
      <c r="D420">
        <f t="shared" si="20"/>
        <v>-0.1114689322064079</v>
      </c>
      <c r="E420">
        <f>(D420*(Berechnung!B$5/2))</f>
        <v>-1.3376271864768947</v>
      </c>
    </row>
    <row r="421" spans="1:5" x14ac:dyDescent="0.2">
      <c r="A421">
        <f t="shared" si="22"/>
        <v>263.79999999999524</v>
      </c>
      <c r="B421">
        <f t="shared" si="19"/>
        <v>-0.9941509639723064</v>
      </c>
      <c r="C421">
        <f>B421*(Berechnung!B$5/2)</f>
        <v>-11.929811567667677</v>
      </c>
      <c r="D421">
        <f t="shared" si="20"/>
        <v>-0.10799935570610553</v>
      </c>
      <c r="E421">
        <f>(D421*(Berechnung!B$5/2))</f>
        <v>-1.2959922684732663</v>
      </c>
    </row>
    <row r="422" spans="1:5" x14ac:dyDescent="0.2">
      <c r="A422">
        <f t="shared" si="22"/>
        <v>263.99999999999523</v>
      </c>
      <c r="B422">
        <f t="shared" si="19"/>
        <v>-0.99452189536826463</v>
      </c>
      <c r="C422">
        <f>B422*(Berechnung!B$5/2)</f>
        <v>-11.934262744419176</v>
      </c>
      <c r="D422">
        <f t="shared" si="20"/>
        <v>-0.10452846326773639</v>
      </c>
      <c r="E422">
        <f>(D422*(Berechnung!B$5/2))</f>
        <v>-1.2543415592128366</v>
      </c>
    </row>
    <row r="423" spans="1:5" x14ac:dyDescent="0.2">
      <c r="A423">
        <f t="shared" si="22"/>
        <v>264.19999999999521</v>
      </c>
      <c r="B423">
        <f t="shared" si="19"/>
        <v>-0.99488070882877977</v>
      </c>
      <c r="C423">
        <f>B423*(Berechnung!B$5/2)</f>
        <v>-11.938568505945357</v>
      </c>
      <c r="D423">
        <f t="shared" si="20"/>
        <v>-0.10105629718302951</v>
      </c>
      <c r="E423">
        <f>(D423*(Berechnung!B$5/2))</f>
        <v>-1.2126755661963542</v>
      </c>
    </row>
    <row r="424" spans="1:5" x14ac:dyDescent="0.2">
      <c r="A424">
        <f t="shared" si="22"/>
        <v>264.3999999999952</v>
      </c>
      <c r="B424">
        <f t="shared" si="19"/>
        <v>-0.99522739998182297</v>
      </c>
      <c r="C424">
        <f>B424*(Berechnung!B$5/2)</f>
        <v>-11.942728799781875</v>
      </c>
      <c r="D424">
        <f t="shared" si="20"/>
        <v>-9.7582899759232886E-2</v>
      </c>
      <c r="E424">
        <f>(D424*(Berechnung!B$5/2))</f>
        <v>-1.1709947971107946</v>
      </c>
    </row>
    <row r="425" spans="1:5" x14ac:dyDescent="0.2">
      <c r="A425">
        <f t="shared" si="22"/>
        <v>264.59999999999519</v>
      </c>
      <c r="B425">
        <f t="shared" si="19"/>
        <v>-0.99556196460307211</v>
      </c>
      <c r="C425">
        <f>B425*(Berechnung!B$5/2)</f>
        <v>-11.946743575236866</v>
      </c>
      <c r="D425">
        <f t="shared" si="20"/>
        <v>-9.4108313318597966E-2</v>
      </c>
      <c r="E425">
        <f>(D425*(Berechnung!B$5/2))</f>
        <v>-1.1292997598231755</v>
      </c>
    </row>
    <row r="426" spans="1:5" x14ac:dyDescent="0.2">
      <c r="A426">
        <f t="shared" si="22"/>
        <v>264.79999999999518</v>
      </c>
      <c r="B426">
        <f t="shared" si="19"/>
        <v>-0.99588439861596267</v>
      </c>
      <c r="C426">
        <f>B426*(Berechnung!B$5/2)</f>
        <v>-11.950612783391552</v>
      </c>
      <c r="D426">
        <f t="shared" si="20"/>
        <v>-9.0632580197864049E-2</v>
      </c>
      <c r="E426">
        <f>(D426*(Berechnung!B$5/2))</f>
        <v>-1.0875909623743687</v>
      </c>
    </row>
    <row r="427" spans="1:5" x14ac:dyDescent="0.2">
      <c r="A427">
        <f>A426+0.2</f>
        <v>264.99999999999517</v>
      </c>
      <c r="B427">
        <f t="shared" si="19"/>
        <v>-0.99619469809173822</v>
      </c>
      <c r="C427">
        <f>B427*(Berechnung!B$5/2)</f>
        <v>-11.954336377100859</v>
      </c>
      <c r="D427">
        <f t="shared" si="20"/>
        <v>-8.7155742747742307E-2</v>
      </c>
      <c r="E427">
        <f>(D427*(Berechnung!B$5/2))</f>
        <v>-1.0458689129729077</v>
      </c>
    </row>
    <row r="428" spans="1:5" x14ac:dyDescent="0.2">
      <c r="A428">
        <f t="shared" ref="A428:A447" si="23">A427+0.2</f>
        <v>265.19999999999516</v>
      </c>
      <c r="B428">
        <f t="shared" si="19"/>
        <v>-0.99649285924949726</v>
      </c>
      <c r="C428">
        <f>B428*(Berechnung!B$5/2)</f>
        <v>-11.957914310993967</v>
      </c>
      <c r="D428">
        <f t="shared" si="20"/>
        <v>-8.3677843332399873E-2</v>
      </c>
      <c r="E428">
        <f>(D428*(Berechnung!B$5/2))</f>
        <v>-1.0041341199887985</v>
      </c>
    </row>
    <row r="429" spans="1:5" x14ac:dyDescent="0.2">
      <c r="A429">
        <f t="shared" si="23"/>
        <v>265.39999999999515</v>
      </c>
      <c r="B429">
        <f t="shared" si="19"/>
        <v>-0.99677887845624036</v>
      </c>
      <c r="C429">
        <f>B429*(Berechnung!B$5/2)</f>
        <v>-11.961346541474885</v>
      </c>
      <c r="D429">
        <f t="shared" si="20"/>
        <v>-8.0198924328943544E-2</v>
      </c>
      <c r="E429">
        <f>(D429*(Berechnung!B$5/2))</f>
        <v>-0.96238709194732253</v>
      </c>
    </row>
    <row r="430" spans="1:5" x14ac:dyDescent="0.2">
      <c r="A430">
        <f t="shared" si="23"/>
        <v>265.59999999999513</v>
      </c>
      <c r="B430">
        <f t="shared" si="19"/>
        <v>-0.9970527522269137</v>
      </c>
      <c r="C430">
        <f>B430*(Berechnung!B$5/2)</f>
        <v>-11.964633026722964</v>
      </c>
      <c r="D430">
        <f t="shared" si="20"/>
        <v>-7.6719028126903496E-2</v>
      </c>
      <c r="E430">
        <f>(D430*(Berechnung!B$5/2))</f>
        <v>-0.9206283375228419</v>
      </c>
    </row>
    <row r="431" spans="1:5" x14ac:dyDescent="0.2">
      <c r="A431">
        <f t="shared" si="23"/>
        <v>265.79999999999512</v>
      </c>
      <c r="B431">
        <f t="shared" si="19"/>
        <v>-0.99731447722445188</v>
      </c>
      <c r="C431">
        <f>B431*(Berechnung!B$5/2)</f>
        <v>-11.967773726693423</v>
      </c>
      <c r="D431">
        <f t="shared" si="20"/>
        <v>-7.3238197127716786E-2</v>
      </c>
      <c r="E431">
        <f>(D431*(Berechnung!B$5/2))</f>
        <v>-0.87885836553260144</v>
      </c>
    </row>
    <row r="432" spans="1:5" x14ac:dyDescent="0.2">
      <c r="A432">
        <f t="shared" si="23"/>
        <v>265.99999999999511</v>
      </c>
      <c r="B432">
        <f t="shared" si="19"/>
        <v>-0.99756405025981831</v>
      </c>
      <c r="C432">
        <f>B432*(Berechnung!B$5/2)</f>
        <v>-11.97076860311782</v>
      </c>
      <c r="D432">
        <f t="shared" si="20"/>
        <v>-6.9756473744210637E-2</v>
      </c>
      <c r="E432">
        <f>(D432*(Berechnung!B$5/2))</f>
        <v>-0.8370776849305277</v>
      </c>
    </row>
    <row r="433" spans="1:5" x14ac:dyDescent="0.2">
      <c r="A433">
        <f t="shared" si="23"/>
        <v>266.1999999999951</v>
      </c>
      <c r="B433">
        <f t="shared" si="19"/>
        <v>-0.9978014682920443</v>
      </c>
      <c r="C433">
        <f>B433*(Berechnung!B$5/2)</f>
        <v>-11.973617619504532</v>
      </c>
      <c r="D433">
        <f t="shared" si="20"/>
        <v>-6.6273900400085711E-2</v>
      </c>
      <c r="E433">
        <f>(D433*(Berechnung!B$5/2))</f>
        <v>-0.79528680480102854</v>
      </c>
    </row>
    <row r="434" spans="1:5" x14ac:dyDescent="0.2">
      <c r="A434">
        <f t="shared" si="23"/>
        <v>266.39999999999509</v>
      </c>
      <c r="B434">
        <f t="shared" si="19"/>
        <v>-0.99802672842826612</v>
      </c>
      <c r="C434">
        <f>B434*(Berechnung!B$5/2)</f>
        <v>-11.976320741139194</v>
      </c>
      <c r="D434">
        <f t="shared" si="20"/>
        <v>-6.279051952939918E-2</v>
      </c>
      <c r="E434">
        <f>(D434*(Berechnung!B$5/2))</f>
        <v>-0.75348623435279016</v>
      </c>
    </row>
    <row r="435" spans="1:5" x14ac:dyDescent="0.2">
      <c r="A435">
        <f t="shared" si="23"/>
        <v>266.59999999999508</v>
      </c>
      <c r="B435">
        <f t="shared" si="19"/>
        <v>-0.9982398279237602</v>
      </c>
      <c r="C435">
        <f>B435*(Berechnung!B$5/2)</f>
        <v>-11.978877935085123</v>
      </c>
      <c r="D435">
        <f t="shared" si="20"/>
        <v>-5.930637357604767E-2</v>
      </c>
      <c r="E435">
        <f>(D435*(Berechnung!B$5/2))</f>
        <v>-0.71167648291257202</v>
      </c>
    </row>
    <row r="436" spans="1:5" x14ac:dyDescent="0.2">
      <c r="A436">
        <f t="shared" si="23"/>
        <v>266.79999999999507</v>
      </c>
      <c r="B436">
        <f t="shared" si="19"/>
        <v>-0.99844076418197614</v>
      </c>
      <c r="C436">
        <f>B436*(Berechnung!B$5/2)</f>
        <v>-11.981289170183715</v>
      </c>
      <c r="D436">
        <f t="shared" si="20"/>
        <v>-5.582150499325008E-2</v>
      </c>
      <c r="E436">
        <f>(D436*(Berechnung!B$5/2))</f>
        <v>-0.66985805991900094</v>
      </c>
    </row>
    <row r="437" spans="1:5" x14ac:dyDescent="0.2">
      <c r="A437">
        <f t="shared" si="23"/>
        <v>266.99999999999505</v>
      </c>
      <c r="B437">
        <f t="shared" si="19"/>
        <v>-0.99862953475456939</v>
      </c>
      <c r="C437">
        <f>B437*(Berechnung!B$5/2)</f>
        <v>-11.983554417054833</v>
      </c>
      <c r="D437">
        <f t="shared" si="20"/>
        <v>-5.2335956243030342E-2</v>
      </c>
      <c r="E437">
        <f>(D437*(Berechnung!B$5/2))</f>
        <v>-0.62803147491636413</v>
      </c>
    </row>
    <row r="438" spans="1:5" x14ac:dyDescent="0.2">
      <c r="A438">
        <f t="shared" si="23"/>
        <v>267.19999999999504</v>
      </c>
      <c r="B438">
        <f t="shared" si="19"/>
        <v>-0.99880613734142976</v>
      </c>
      <c r="C438">
        <f>B438*(Berechnung!B$5/2)</f>
        <v>-11.985673648097157</v>
      </c>
      <c r="D438">
        <f t="shared" si="20"/>
        <v>-4.8849769795700007E-2</v>
      </c>
      <c r="E438">
        <f>(D438*(Berechnung!B$5/2))</f>
        <v>-0.58619723754840014</v>
      </c>
    </row>
    <row r="439" spans="1:5" x14ac:dyDescent="0.2">
      <c r="A439">
        <f t="shared" si="23"/>
        <v>267.39999999999503</v>
      </c>
      <c r="B439">
        <f t="shared" si="19"/>
        <v>-0.99897056979071075</v>
      </c>
      <c r="C439">
        <f>B439*(Berechnung!B$5/2)</f>
        <v>-11.98764683748853</v>
      </c>
      <c r="D439">
        <f t="shared" si="20"/>
        <v>-4.5362988129340753E-2</v>
      </c>
      <c r="E439">
        <f>(D439*(Berechnung!B$5/2))</f>
        <v>-0.54435585755208904</v>
      </c>
    </row>
    <row r="440" spans="1:5" x14ac:dyDescent="0.2">
      <c r="A440">
        <f t="shared" si="23"/>
        <v>267.59999999999502</v>
      </c>
      <c r="B440">
        <f t="shared" si="19"/>
        <v>-0.99912283009885472</v>
      </c>
      <c r="C440">
        <f>B440*(Berechnung!B$5/2)</f>
        <v>-11.989473961186256</v>
      </c>
      <c r="D440">
        <f t="shared" si="20"/>
        <v>-4.1875653729286838E-2</v>
      </c>
      <c r="E440">
        <f>(D440*(Berechnung!B$5/2))</f>
        <v>-0.50250784475144206</v>
      </c>
    </row>
    <row r="441" spans="1:5" x14ac:dyDescent="0.2">
      <c r="A441">
        <f t="shared" si="23"/>
        <v>267.79999999999501</v>
      </c>
      <c r="B441">
        <f t="shared" si="19"/>
        <v>-0.99926291641061782</v>
      </c>
      <c r="C441">
        <f>B441*(Berechnung!B$5/2)</f>
        <v>-11.991154996927413</v>
      </c>
      <c r="D441">
        <f t="shared" si="20"/>
        <v>-3.8387809087607375E-2</v>
      </c>
      <c r="E441">
        <f>(D441*(Berechnung!B$5/2))</f>
        <v>-0.4606537090512885</v>
      </c>
    </row>
    <row r="442" spans="1:5" x14ac:dyDescent="0.2">
      <c r="A442">
        <f t="shared" si="23"/>
        <v>267.999999999995</v>
      </c>
      <c r="B442">
        <f t="shared" si="19"/>
        <v>-0.99939082701909265</v>
      </c>
      <c r="C442">
        <f>B442*(Berechnung!B$5/2)</f>
        <v>-11.992689924229111</v>
      </c>
      <c r="D442">
        <f t="shared" si="20"/>
        <v>-3.4899496702588635E-2</v>
      </c>
      <c r="E442">
        <f>(D442*(Berechnung!B$5/2))</f>
        <v>-0.41879396043106365</v>
      </c>
    </row>
    <row r="443" spans="1:5" x14ac:dyDescent="0.2">
      <c r="A443">
        <f t="shared" si="23"/>
        <v>268.19999999999499</v>
      </c>
      <c r="B443">
        <f t="shared" si="19"/>
        <v>-0.99950656036572882</v>
      </c>
      <c r="C443">
        <f>B443*(Berechnung!B$5/2)</f>
        <v>-11.994078724388746</v>
      </c>
      <c r="D443">
        <f t="shared" si="20"/>
        <v>-3.1410759078216187E-2</v>
      </c>
      <c r="E443">
        <f>(D443*(Berechnung!B$5/2))</f>
        <v>-0.37692910893859422</v>
      </c>
    </row>
    <row r="444" spans="1:5" x14ac:dyDescent="0.2">
      <c r="A444">
        <f t="shared" si="23"/>
        <v>268.39999999999498</v>
      </c>
      <c r="B444">
        <f t="shared" si="19"/>
        <v>-0.99961011504035191</v>
      </c>
      <c r="C444">
        <f>B444*(Berechnung!B$5/2)</f>
        <v>-11.995321380484222</v>
      </c>
      <c r="D444">
        <f t="shared" si="20"/>
        <v>-2.7921638723656109E-2</v>
      </c>
      <c r="E444">
        <f>(D444*(Berechnung!B$5/2))</f>
        <v>-0.33505966468387333</v>
      </c>
    </row>
    <row r="445" spans="1:5" x14ac:dyDescent="0.2">
      <c r="A445">
        <f t="shared" si="23"/>
        <v>268.59999999999496</v>
      </c>
      <c r="B445">
        <f t="shared" si="19"/>
        <v>-0.99970148978118101</v>
      </c>
      <c r="C445">
        <f>B445*(Berechnung!B$5/2)</f>
        <v>-11.996417877374173</v>
      </c>
      <c r="D445">
        <f t="shared" si="20"/>
        <v>-2.4432178152740607E-2</v>
      </c>
      <c r="E445">
        <f>(D445*(Berechnung!B$5/2))</f>
        <v>-0.29318613783288727</v>
      </c>
    </row>
    <row r="446" spans="1:5" x14ac:dyDescent="0.2">
      <c r="A446">
        <f t="shared" si="23"/>
        <v>268.79999999999495</v>
      </c>
      <c r="B446">
        <f t="shared" si="19"/>
        <v>-0.99978068347484361</v>
      </c>
      <c r="C446">
        <f>B446*(Berechnung!B$5/2)</f>
        <v>-11.997368201698123</v>
      </c>
      <c r="D446">
        <f t="shared" si="20"/>
        <v>-2.0942419883444637E-2</v>
      </c>
      <c r="E446">
        <f>(D446*(Berechnung!B$5/2))</f>
        <v>-0.25130903860133563</v>
      </c>
    </row>
    <row r="447" spans="1:5" x14ac:dyDescent="0.2">
      <c r="A447">
        <f t="shared" si="23"/>
        <v>268.99999999999494</v>
      </c>
      <c r="B447">
        <f t="shared" si="19"/>
        <v>-0.99984769515638972</v>
      </c>
      <c r="C447">
        <f>B447*(Berechnung!B$5/2)</f>
        <v>-11.998172341876677</v>
      </c>
      <c r="D447">
        <f t="shared" si="20"/>
        <v>-1.7452406437372302E-2</v>
      </c>
      <c r="E447">
        <f>(D447*(Berechnung!B$5/2))</f>
        <v>-0.20942887724846762</v>
      </c>
    </row>
    <row r="448" spans="1:5" x14ac:dyDescent="0.2">
      <c r="A448">
        <f>A447+0.2</f>
        <v>269.19999999999493</v>
      </c>
      <c r="B448">
        <f t="shared" si="19"/>
        <v>-0.99990252400930302</v>
      </c>
      <c r="C448">
        <f>B448*(Berechnung!B$5/2)</f>
        <v>-11.998830288111636</v>
      </c>
      <c r="D448">
        <f t="shared" si="20"/>
        <v>-1.3962180339234284E-2</v>
      </c>
      <c r="E448">
        <f>(D448*(Berechnung!B$5/2))</f>
        <v>-0.16754616407081141</v>
      </c>
    </row>
    <row r="449" spans="1:5" x14ac:dyDescent="0.2">
      <c r="A449">
        <f t="shared" ref="A449:A452" si="24">A448+0.2</f>
        <v>269.39999999999492</v>
      </c>
      <c r="B449">
        <f t="shared" si="19"/>
        <v>-0.99994516936551114</v>
      </c>
      <c r="C449">
        <f>B449*(Berechnung!B$5/2)</f>
        <v>-11.999342032386133</v>
      </c>
      <c r="D449">
        <f t="shared" si="20"/>
        <v>-1.0471784116335026E-2</v>
      </c>
      <c r="E449">
        <f>(D449*(Berechnung!B$5/2))</f>
        <v>-0.12566140939602033</v>
      </c>
    </row>
    <row r="450" spans="1:5" x14ac:dyDescent="0.2">
      <c r="A450">
        <f t="shared" si="24"/>
        <v>269.59999999999491</v>
      </c>
      <c r="B450">
        <f t="shared" si="19"/>
        <v>-0.99997563070539419</v>
      </c>
      <c r="C450">
        <f>B450*(Berechnung!B$5/2)</f>
        <v>-11.99970756846473</v>
      </c>
      <c r="D450">
        <f t="shared" si="20"/>
        <v>-6.9812602980510053E-3</v>
      </c>
      <c r="E450">
        <f>(D450*(Berechnung!B$5/2))</f>
        <v>-8.3775123576612071E-2</v>
      </c>
    </row>
    <row r="451" spans="1:5" x14ac:dyDescent="0.2">
      <c r="A451">
        <f t="shared" si="24"/>
        <v>269.7999999999949</v>
      </c>
      <c r="B451">
        <f t="shared" si="19"/>
        <v>-0.99999390765779006</v>
      </c>
      <c r="C451">
        <f>B451*(Berechnung!B$5/2)</f>
        <v>-11.99992689189348</v>
      </c>
      <c r="D451">
        <f t="shared" si="20"/>
        <v>-3.4906514153134043E-3</v>
      </c>
      <c r="E451">
        <f>(D451*(Berechnung!B$5/2))</f>
        <v>-4.1887816983760852E-2</v>
      </c>
    </row>
    <row r="452" spans="1:5" x14ac:dyDescent="0.2">
      <c r="A452">
        <f t="shared" si="24"/>
        <v>269.99999999999488</v>
      </c>
      <c r="B452">
        <f t="shared" ref="B452" si="25">SIN(A452*PI()/180)</f>
        <v>-1</v>
      </c>
      <c r="C452">
        <f>B452*(Berechnung!B$5/2)</f>
        <v>-12</v>
      </c>
      <c r="D452">
        <f t="shared" si="20"/>
        <v>-8.9001614238248816E-14</v>
      </c>
      <c r="E452">
        <f>(D452*(Berechnung!B$5/2))</f>
        <v>-1.0680193708589858E-12</v>
      </c>
    </row>
  </sheetData>
  <mergeCells count="1">
    <mergeCell ref="F1:G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0" copies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G8"/>
  <sheetViews>
    <sheetView workbookViewId="0">
      <selection activeCell="F3" sqref="F3"/>
    </sheetView>
  </sheetViews>
  <sheetFormatPr baseColWidth="10" defaultRowHeight="12.75" x14ac:dyDescent="0.2"/>
  <cols>
    <col min="1" max="1" width="11.85546875" bestFit="1" customWidth="1"/>
    <col min="5" max="5" width="13.42578125" bestFit="1" customWidth="1"/>
  </cols>
  <sheetData>
    <row r="1" spans="1:7" x14ac:dyDescent="0.2">
      <c r="A1" s="10" t="s">
        <v>27</v>
      </c>
      <c r="E1" t="s">
        <v>42</v>
      </c>
    </row>
    <row r="2" spans="1:7" x14ac:dyDescent="0.2">
      <c r="A2" s="10" t="s">
        <v>20</v>
      </c>
      <c r="B2" s="1">
        <f>Berechnung!G5*(-1)</f>
        <v>-27.806224452877313</v>
      </c>
      <c r="C2" s="1">
        <f>B2</f>
        <v>-27.806224452877313</v>
      </c>
      <c r="E2" t="s">
        <v>20</v>
      </c>
      <c r="F2" s="1">
        <f>Berechnung!H5</f>
        <v>35.466666666666661</v>
      </c>
      <c r="G2" s="1">
        <f>F2</f>
        <v>35.466666666666661</v>
      </c>
    </row>
    <row r="3" spans="1:7" x14ac:dyDescent="0.2">
      <c r="A3" s="10" t="s">
        <v>21</v>
      </c>
      <c r="B3">
        <f>Hilfstabelle!J26</f>
        <v>-24.717778147893835</v>
      </c>
      <c r="C3">
        <v>0</v>
      </c>
      <c r="E3" t="s">
        <v>21</v>
      </c>
      <c r="F3">
        <f>Hilfstabelle!K31</f>
        <v>-22.101989711103332</v>
      </c>
      <c r="G3">
        <v>0</v>
      </c>
    </row>
    <row r="5" spans="1:7" x14ac:dyDescent="0.2">
      <c r="A5" t="s">
        <v>36</v>
      </c>
      <c r="E5" t="s">
        <v>43</v>
      </c>
    </row>
    <row r="6" spans="1:7" x14ac:dyDescent="0.2">
      <c r="A6" t="s">
        <v>20</v>
      </c>
      <c r="B6" s="1">
        <f>B2</f>
        <v>-27.806224452877313</v>
      </c>
      <c r="C6">
        <v>0</v>
      </c>
      <c r="E6" t="s">
        <v>20</v>
      </c>
      <c r="F6" s="1">
        <f>F2</f>
        <v>35.466666666666661</v>
      </c>
      <c r="G6">
        <v>0</v>
      </c>
    </row>
    <row r="7" spans="1:7" x14ac:dyDescent="0.2">
      <c r="A7" t="s">
        <v>21</v>
      </c>
      <c r="B7">
        <f>B3</f>
        <v>-24.717778147893835</v>
      </c>
      <c r="C7">
        <f>B7</f>
        <v>-24.717778147893835</v>
      </c>
      <c r="E7" t="s">
        <v>21</v>
      </c>
      <c r="F7">
        <f>F3</f>
        <v>-22.101989711103332</v>
      </c>
      <c r="G7">
        <f>F7</f>
        <v>-22.101989711103332</v>
      </c>
    </row>
    <row r="8" spans="1:7" x14ac:dyDescent="0.2">
      <c r="A8" s="1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Skizzen</vt:lpstr>
      <vt:lpstr>Berechnung</vt:lpstr>
      <vt:lpstr>Gegenlage Kugel</vt:lpstr>
      <vt:lpstr>Gegenlage Konus</vt:lpstr>
      <vt:lpstr>Hilfstabelle</vt:lpstr>
      <vt:lpstr>Db-Maß</vt:lpstr>
    </vt:vector>
  </TitlesOfParts>
  <Company>F&amp;E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Thomas</dc:creator>
  <cp:lastModifiedBy>Schmidt, Thomas</cp:lastModifiedBy>
  <cp:lastPrinted>2023-05-31T12:23:15Z</cp:lastPrinted>
  <dcterms:created xsi:type="dcterms:W3CDTF">2004-12-28T14:14:49Z</dcterms:created>
  <dcterms:modified xsi:type="dcterms:W3CDTF">2023-05-31T12:32:42Z</dcterms:modified>
</cp:coreProperties>
</file>